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ata\home$\kanim1\Dokumenty\AKCE_Káninský\20_SLOVENSKÁ\21_PDPS\"/>
    </mc:Choice>
  </mc:AlternateContent>
  <bookViews>
    <workbookView xWindow="0" yWindow="0" windowWidth="16110" windowHeight="9645" firstSheet="1" activeTab="2"/>
  </bookViews>
  <sheets>
    <sheet name="Rekapitulace stavby" sheetId="1" r:id="rId1"/>
    <sheet name="SO101 a SO801 - Komunikac..." sheetId="2" r:id="rId2"/>
    <sheet name="SO401 - Veřejné osvětlení" sheetId="3" r:id="rId3"/>
    <sheet name="Pokyny pro vyplnění" sheetId="4" r:id="rId4"/>
  </sheets>
  <definedNames>
    <definedName name="_xlnm._FilterDatabase" localSheetId="1" hidden="1">'SO101 a SO801 - Komunikac...'!$C$89:$K$440</definedName>
    <definedName name="_xlnm._FilterDatabase" localSheetId="2" hidden="1">'SO401 - Veřejné osvětlení'!$C$84:$K$192</definedName>
    <definedName name="_xlnm.Print_Titles" localSheetId="0">'Rekapitulace stavby'!$49:$49</definedName>
    <definedName name="_xlnm.Print_Titles" localSheetId="1">'SO101 a SO801 - Komunikac...'!$89:$89</definedName>
    <definedName name="_xlnm.Print_Titles" localSheetId="2">'SO401 - Veřejné osvětlení'!$84:$84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'SO101 a SO801 - Komunikac...'!$C$4:$J$36,'SO101 a SO801 - Komunikac...'!$C$42:$J$71,'SO101 a SO801 - Komunikac...'!$C$77:$K$440</definedName>
    <definedName name="_xlnm.Print_Area" localSheetId="2">'SO401 - Veřejné osvětlení'!$C$4:$J$36,'SO401 - Veřejné osvětlení'!$C$42:$J$66,'SO401 - Veřejné osvětlení'!$C$72:$K$192</definedName>
  </definedNames>
  <calcPr calcId="162913"/>
</workbook>
</file>

<file path=xl/calcChain.xml><?xml version="1.0" encoding="utf-8"?>
<calcChain xmlns="http://schemas.openxmlformats.org/spreadsheetml/2006/main">
  <c r="AY53" i="1" l="1"/>
  <c r="AX53" i="1"/>
  <c r="BI190" i="3"/>
  <c r="BH190" i="3"/>
  <c r="BG190" i="3"/>
  <c r="BF190" i="3"/>
  <c r="T190" i="3"/>
  <c r="R190" i="3"/>
  <c r="P190" i="3"/>
  <c r="BK190" i="3"/>
  <c r="J190" i="3"/>
  <c r="BE190" i="3" s="1"/>
  <c r="BI187" i="3"/>
  <c r="BH187" i="3"/>
  <c r="BG187" i="3"/>
  <c r="BF187" i="3"/>
  <c r="T187" i="3"/>
  <c r="T186" i="3"/>
  <c r="R187" i="3"/>
  <c r="R186" i="3" s="1"/>
  <c r="P187" i="3"/>
  <c r="P186" i="3"/>
  <c r="BK187" i="3"/>
  <c r="BK186" i="3" s="1"/>
  <c r="J186" i="3" s="1"/>
  <c r="J65" i="3" s="1"/>
  <c r="J187" i="3"/>
  <c r="BE187" i="3"/>
  <c r="BI183" i="3"/>
  <c r="BH183" i="3"/>
  <c r="BG183" i="3"/>
  <c r="BF183" i="3"/>
  <c r="T183" i="3"/>
  <c r="R183" i="3"/>
  <c r="P183" i="3"/>
  <c r="BK183" i="3"/>
  <c r="J183" i="3"/>
  <c r="BE183" i="3"/>
  <c r="BI181" i="3"/>
  <c r="BH181" i="3"/>
  <c r="BG181" i="3"/>
  <c r="BF181" i="3"/>
  <c r="T181" i="3"/>
  <c r="T180" i="3" s="1"/>
  <c r="R181" i="3"/>
  <c r="R180" i="3"/>
  <c r="P181" i="3"/>
  <c r="P180" i="3" s="1"/>
  <c r="BK181" i="3"/>
  <c r="BK180" i="3"/>
  <c r="J180" i="3" s="1"/>
  <c r="J64" i="3" s="1"/>
  <c r="J181" i="3"/>
  <c r="BE181" i="3"/>
  <c r="BI178" i="3"/>
  <c r="BH178" i="3"/>
  <c r="BG178" i="3"/>
  <c r="BF178" i="3"/>
  <c r="T178" i="3"/>
  <c r="R178" i="3"/>
  <c r="P178" i="3"/>
  <c r="BK178" i="3"/>
  <c r="J178" i="3"/>
  <c r="BE178" i="3" s="1"/>
  <c r="BI176" i="3"/>
  <c r="BH176" i="3"/>
  <c r="BG176" i="3"/>
  <c r="BF176" i="3"/>
  <c r="T176" i="3"/>
  <c r="R176" i="3"/>
  <c r="P176" i="3"/>
  <c r="BK176" i="3"/>
  <c r="J176" i="3"/>
  <c r="BE176" i="3"/>
  <c r="BI174" i="3"/>
  <c r="BH174" i="3"/>
  <c r="BG174" i="3"/>
  <c r="BF174" i="3"/>
  <c r="T174" i="3"/>
  <c r="R174" i="3"/>
  <c r="P174" i="3"/>
  <c r="BK174" i="3"/>
  <c r="J174" i="3"/>
  <c r="BE174" i="3" s="1"/>
  <c r="BI172" i="3"/>
  <c r="BH172" i="3"/>
  <c r="BG172" i="3"/>
  <c r="BF172" i="3"/>
  <c r="T172" i="3"/>
  <c r="R172" i="3"/>
  <c r="P172" i="3"/>
  <c r="BK172" i="3"/>
  <c r="J172" i="3"/>
  <c r="BE172" i="3"/>
  <c r="BI170" i="3"/>
  <c r="BH170" i="3"/>
  <c r="BG170" i="3"/>
  <c r="BF170" i="3"/>
  <c r="T170" i="3"/>
  <c r="R170" i="3"/>
  <c r="P170" i="3"/>
  <c r="BK170" i="3"/>
  <c r="J170" i="3"/>
  <c r="BE170" i="3" s="1"/>
  <c r="BI168" i="3"/>
  <c r="BH168" i="3"/>
  <c r="BG168" i="3"/>
  <c r="BF168" i="3"/>
  <c r="T168" i="3"/>
  <c r="R168" i="3"/>
  <c r="P168" i="3"/>
  <c r="BK168" i="3"/>
  <c r="J168" i="3"/>
  <c r="BE168" i="3"/>
  <c r="BI166" i="3"/>
  <c r="BH166" i="3"/>
  <c r="BG166" i="3"/>
  <c r="BF166" i="3"/>
  <c r="T166" i="3"/>
  <c r="R166" i="3"/>
  <c r="P166" i="3"/>
  <c r="BK166" i="3"/>
  <c r="J166" i="3"/>
  <c r="BE166" i="3" s="1"/>
  <c r="BI164" i="3"/>
  <c r="BH164" i="3"/>
  <c r="BG164" i="3"/>
  <c r="BF164" i="3"/>
  <c r="T164" i="3"/>
  <c r="R164" i="3"/>
  <c r="P164" i="3"/>
  <c r="BK164" i="3"/>
  <c r="J164" i="3"/>
  <c r="BE164" i="3"/>
  <c r="BI162" i="3"/>
  <c r="BH162" i="3"/>
  <c r="BG162" i="3"/>
  <c r="BF162" i="3"/>
  <c r="T162" i="3"/>
  <c r="R162" i="3"/>
  <c r="P162" i="3"/>
  <c r="BK162" i="3"/>
  <c r="J162" i="3"/>
  <c r="BE162" i="3" s="1"/>
  <c r="BI160" i="3"/>
  <c r="BH160" i="3"/>
  <c r="BG160" i="3"/>
  <c r="BF160" i="3"/>
  <c r="T160" i="3"/>
  <c r="R160" i="3"/>
  <c r="P160" i="3"/>
  <c r="BK160" i="3"/>
  <c r="J160" i="3"/>
  <c r="BE160" i="3"/>
  <c r="BI158" i="3"/>
  <c r="BH158" i="3"/>
  <c r="BG158" i="3"/>
  <c r="BF158" i="3"/>
  <c r="T158" i="3"/>
  <c r="R158" i="3"/>
  <c r="P158" i="3"/>
  <c r="BK158" i="3"/>
  <c r="J158" i="3"/>
  <c r="BE158" i="3"/>
  <c r="BI156" i="3"/>
  <c r="BH156" i="3"/>
  <c r="BG156" i="3"/>
  <c r="BF156" i="3"/>
  <c r="T156" i="3"/>
  <c r="R156" i="3"/>
  <c r="P156" i="3"/>
  <c r="BK156" i="3"/>
  <c r="J156" i="3"/>
  <c r="BE156" i="3"/>
  <c r="BI154" i="3"/>
  <c r="BH154" i="3"/>
  <c r="BG154" i="3"/>
  <c r="BF154" i="3"/>
  <c r="T154" i="3"/>
  <c r="R154" i="3"/>
  <c r="P154" i="3"/>
  <c r="BK154" i="3"/>
  <c r="J154" i="3"/>
  <c r="BE154" i="3"/>
  <c r="BI152" i="3"/>
  <c r="BH152" i="3"/>
  <c r="BG152" i="3"/>
  <c r="BF152" i="3"/>
  <c r="T152" i="3"/>
  <c r="R152" i="3"/>
  <c r="P152" i="3"/>
  <c r="BK152" i="3"/>
  <c r="J152" i="3"/>
  <c r="BE152" i="3"/>
  <c r="BI150" i="3"/>
  <c r="BH150" i="3"/>
  <c r="BG150" i="3"/>
  <c r="BF150" i="3"/>
  <c r="T150" i="3"/>
  <c r="R150" i="3"/>
  <c r="P150" i="3"/>
  <c r="BK150" i="3"/>
  <c r="J150" i="3"/>
  <c r="BE150" i="3"/>
  <c r="BI148" i="3"/>
  <c r="BH148" i="3"/>
  <c r="BG148" i="3"/>
  <c r="BF148" i="3"/>
  <c r="T148" i="3"/>
  <c r="R148" i="3"/>
  <c r="P148" i="3"/>
  <c r="BK148" i="3"/>
  <c r="J148" i="3"/>
  <c r="BE148" i="3"/>
  <c r="BI146" i="3"/>
  <c r="BH146" i="3"/>
  <c r="BG146" i="3"/>
  <c r="BF146" i="3"/>
  <c r="T146" i="3"/>
  <c r="R146" i="3"/>
  <c r="P146" i="3"/>
  <c r="BK146" i="3"/>
  <c r="J146" i="3"/>
  <c r="BE146" i="3"/>
  <c r="BI144" i="3"/>
  <c r="BH144" i="3"/>
  <c r="BG144" i="3"/>
  <c r="BF144" i="3"/>
  <c r="T144" i="3"/>
  <c r="R144" i="3"/>
  <c r="P144" i="3"/>
  <c r="BK144" i="3"/>
  <c r="J144" i="3"/>
  <c r="BE144" i="3"/>
  <c r="BI142" i="3"/>
  <c r="BH142" i="3"/>
  <c r="BG142" i="3"/>
  <c r="BF142" i="3"/>
  <c r="T142" i="3"/>
  <c r="R142" i="3"/>
  <c r="P142" i="3"/>
  <c r="BK142" i="3"/>
  <c r="J142" i="3"/>
  <c r="BE142" i="3"/>
  <c r="BI140" i="3"/>
  <c r="BH140" i="3"/>
  <c r="BG140" i="3"/>
  <c r="BF140" i="3"/>
  <c r="T140" i="3"/>
  <c r="R140" i="3"/>
  <c r="P140" i="3"/>
  <c r="BK140" i="3"/>
  <c r="J140" i="3"/>
  <c r="BE140" i="3"/>
  <c r="BI138" i="3"/>
  <c r="BH138" i="3"/>
  <c r="BG138" i="3"/>
  <c r="BF138" i="3"/>
  <c r="T138" i="3"/>
  <c r="R138" i="3"/>
  <c r="P138" i="3"/>
  <c r="BK138" i="3"/>
  <c r="J138" i="3"/>
  <c r="BE138" i="3"/>
  <c r="BI135" i="3"/>
  <c r="BH135" i="3"/>
  <c r="BG135" i="3"/>
  <c r="BF135" i="3"/>
  <c r="T135" i="3"/>
  <c r="R135" i="3"/>
  <c r="P135" i="3"/>
  <c r="BK135" i="3"/>
  <c r="J135" i="3"/>
  <c r="BE135" i="3"/>
  <c r="BI133" i="3"/>
  <c r="BH133" i="3"/>
  <c r="BG133" i="3"/>
  <c r="BF133" i="3"/>
  <c r="T133" i="3"/>
  <c r="R133" i="3"/>
  <c r="P133" i="3"/>
  <c r="BK133" i="3"/>
  <c r="J133" i="3"/>
  <c r="BE133" i="3"/>
  <c r="BI127" i="3"/>
  <c r="BH127" i="3"/>
  <c r="BG127" i="3"/>
  <c r="BF127" i="3"/>
  <c r="T127" i="3"/>
  <c r="R127" i="3"/>
  <c r="P127" i="3"/>
  <c r="BK127" i="3"/>
  <c r="J127" i="3"/>
  <c r="BE127" i="3"/>
  <c r="BI122" i="3"/>
  <c r="BH122" i="3"/>
  <c r="BG122" i="3"/>
  <c r="BF122" i="3"/>
  <c r="T122" i="3"/>
  <c r="T121" i="3"/>
  <c r="T120" i="3" s="1"/>
  <c r="R122" i="3"/>
  <c r="R121" i="3" s="1"/>
  <c r="R120" i="3" s="1"/>
  <c r="P122" i="3"/>
  <c r="P121" i="3"/>
  <c r="P120" i="3" s="1"/>
  <c r="BK122" i="3"/>
  <c r="BK121" i="3" s="1"/>
  <c r="J122" i="3"/>
  <c r="BE122" i="3"/>
  <c r="BI117" i="3"/>
  <c r="BH117" i="3"/>
  <c r="BG117" i="3"/>
  <c r="BF117" i="3"/>
  <c r="T117" i="3"/>
  <c r="R117" i="3"/>
  <c r="P117" i="3"/>
  <c r="BK117" i="3"/>
  <c r="J117" i="3"/>
  <c r="BE117" i="3"/>
  <c r="BI114" i="3"/>
  <c r="BH114" i="3"/>
  <c r="BG114" i="3"/>
  <c r="BF114" i="3"/>
  <c r="T114" i="3"/>
  <c r="T113" i="3"/>
  <c r="R114" i="3"/>
  <c r="R113" i="3"/>
  <c r="P114" i="3"/>
  <c r="P113" i="3"/>
  <c r="BK114" i="3"/>
  <c r="BK113" i="3"/>
  <c r="J113" i="3" s="1"/>
  <c r="J61" i="3" s="1"/>
  <c r="J114" i="3"/>
  <c r="BE114" i="3" s="1"/>
  <c r="BI111" i="3"/>
  <c r="BH111" i="3"/>
  <c r="BG111" i="3"/>
  <c r="BF111" i="3"/>
  <c r="T111" i="3"/>
  <c r="T110" i="3"/>
  <c r="R111" i="3"/>
  <c r="R110" i="3"/>
  <c r="P111" i="3"/>
  <c r="P110" i="3"/>
  <c r="BK111" i="3"/>
  <c r="BK110" i="3"/>
  <c r="J110" i="3" s="1"/>
  <c r="J60" i="3" s="1"/>
  <c r="J111" i="3"/>
  <c r="BE111" i="3" s="1"/>
  <c r="BI108" i="3"/>
  <c r="BH108" i="3"/>
  <c r="BG108" i="3"/>
  <c r="BF108" i="3"/>
  <c r="T108" i="3"/>
  <c r="T107" i="3"/>
  <c r="R108" i="3"/>
  <c r="R107" i="3"/>
  <c r="P108" i="3"/>
  <c r="P107" i="3"/>
  <c r="BK108" i="3"/>
  <c r="BK107" i="3"/>
  <c r="J107" i="3" s="1"/>
  <c r="J59" i="3" s="1"/>
  <c r="J108" i="3"/>
  <c r="BE108" i="3" s="1"/>
  <c r="BI105" i="3"/>
  <c r="BH105" i="3"/>
  <c r="BG105" i="3"/>
  <c r="BF105" i="3"/>
  <c r="T105" i="3"/>
  <c r="R105" i="3"/>
  <c r="P105" i="3"/>
  <c r="BK105" i="3"/>
  <c r="J105" i="3"/>
  <c r="BE105" i="3"/>
  <c r="BI100" i="3"/>
  <c r="BH100" i="3"/>
  <c r="BG100" i="3"/>
  <c r="BF100" i="3"/>
  <c r="T100" i="3"/>
  <c r="R100" i="3"/>
  <c r="P100" i="3"/>
  <c r="BK100" i="3"/>
  <c r="J100" i="3"/>
  <c r="BE100" i="3"/>
  <c r="BI97" i="3"/>
  <c r="BH97" i="3"/>
  <c r="BG97" i="3"/>
  <c r="BF97" i="3"/>
  <c r="T97" i="3"/>
  <c r="R97" i="3"/>
  <c r="P97" i="3"/>
  <c r="BK97" i="3"/>
  <c r="J97" i="3"/>
  <c r="BE97" i="3"/>
  <c r="BI94" i="3"/>
  <c r="BH94" i="3"/>
  <c r="BG94" i="3"/>
  <c r="BF94" i="3"/>
  <c r="T94" i="3"/>
  <c r="R94" i="3"/>
  <c r="P94" i="3"/>
  <c r="BK94" i="3"/>
  <c r="J94" i="3"/>
  <c r="BE94" i="3"/>
  <c r="BI91" i="3"/>
  <c r="BH91" i="3"/>
  <c r="BG91" i="3"/>
  <c r="BF91" i="3"/>
  <c r="T91" i="3"/>
  <c r="R91" i="3"/>
  <c r="P91" i="3"/>
  <c r="BK91" i="3"/>
  <c r="J91" i="3"/>
  <c r="BE91" i="3"/>
  <c r="BI88" i="3"/>
  <c r="F34" i="3"/>
  <c r="BD53" i="1" s="1"/>
  <c r="BH88" i="3"/>
  <c r="F33" i="3" s="1"/>
  <c r="BC53" i="1" s="1"/>
  <c r="BG88" i="3"/>
  <c r="F32" i="3"/>
  <c r="BB53" i="1" s="1"/>
  <c r="BF88" i="3"/>
  <c r="F31" i="3" s="1"/>
  <c r="BA53" i="1" s="1"/>
  <c r="T88" i="3"/>
  <c r="T87" i="3"/>
  <c r="T86" i="3" s="1"/>
  <c r="T85" i="3" s="1"/>
  <c r="R88" i="3"/>
  <c r="R87" i="3"/>
  <c r="R86" i="3" s="1"/>
  <c r="R85" i="3" s="1"/>
  <c r="P88" i="3"/>
  <c r="P87" i="3"/>
  <c r="P86" i="3" s="1"/>
  <c r="P85" i="3" s="1"/>
  <c r="AU53" i="1" s="1"/>
  <c r="BK88" i="3"/>
  <c r="BK87" i="3" s="1"/>
  <c r="J88" i="3"/>
  <c r="BE88" i="3" s="1"/>
  <c r="F79" i="3"/>
  <c r="E77" i="3"/>
  <c r="F49" i="3"/>
  <c r="E47" i="3"/>
  <c r="J21" i="3"/>
  <c r="E21" i="3"/>
  <c r="J81" i="3" s="1"/>
  <c r="J20" i="3"/>
  <c r="J18" i="3"/>
  <c r="E18" i="3"/>
  <c r="F82" i="3"/>
  <c r="F52" i="3"/>
  <c r="J17" i="3"/>
  <c r="J15" i="3"/>
  <c r="E15" i="3"/>
  <c r="F81" i="3" s="1"/>
  <c r="F51" i="3"/>
  <c r="J14" i="3"/>
  <c r="J12" i="3"/>
  <c r="J79" i="3" s="1"/>
  <c r="J49" i="3"/>
  <c r="E7" i="3"/>
  <c r="E45" i="3" s="1"/>
  <c r="E75" i="3"/>
  <c r="AY52" i="1"/>
  <c r="AX52" i="1"/>
  <c r="BI438" i="2"/>
  <c r="BH438" i="2"/>
  <c r="BG438" i="2"/>
  <c r="BF438" i="2"/>
  <c r="T438" i="2"/>
  <c r="T437" i="2" s="1"/>
  <c r="R438" i="2"/>
  <c r="R437" i="2" s="1"/>
  <c r="P438" i="2"/>
  <c r="P437" i="2" s="1"/>
  <c r="BK438" i="2"/>
  <c r="BK437" i="2" s="1"/>
  <c r="J437" i="2" s="1"/>
  <c r="J70" i="2" s="1"/>
  <c r="J438" i="2"/>
  <c r="BE438" i="2"/>
  <c r="BI435" i="2"/>
  <c r="BH435" i="2"/>
  <c r="BG435" i="2"/>
  <c r="BF435" i="2"/>
  <c r="T435" i="2"/>
  <c r="R435" i="2"/>
  <c r="P435" i="2"/>
  <c r="BK435" i="2"/>
  <c r="J435" i="2"/>
  <c r="BE435" i="2" s="1"/>
  <c r="BI432" i="2"/>
  <c r="BH432" i="2"/>
  <c r="BG432" i="2"/>
  <c r="BF432" i="2"/>
  <c r="T432" i="2"/>
  <c r="R432" i="2"/>
  <c r="P432" i="2"/>
  <c r="BK432" i="2"/>
  <c r="J432" i="2"/>
  <c r="BE432" i="2" s="1"/>
  <c r="BI430" i="2"/>
  <c r="BH430" i="2"/>
  <c r="BG430" i="2"/>
  <c r="BF430" i="2"/>
  <c r="T430" i="2"/>
  <c r="T429" i="2" s="1"/>
  <c r="R430" i="2"/>
  <c r="R429" i="2" s="1"/>
  <c r="P430" i="2"/>
  <c r="P429" i="2" s="1"/>
  <c r="BK430" i="2"/>
  <c r="BK429" i="2" s="1"/>
  <c r="J429" i="2" s="1"/>
  <c r="J69" i="2" s="1"/>
  <c r="J430" i="2"/>
  <c r="BE430" i="2"/>
  <c r="BI426" i="2"/>
  <c r="BH426" i="2"/>
  <c r="BG426" i="2"/>
  <c r="BF426" i="2"/>
  <c r="T426" i="2"/>
  <c r="R426" i="2"/>
  <c r="P426" i="2"/>
  <c r="BK426" i="2"/>
  <c r="J426" i="2"/>
  <c r="BE426" i="2"/>
  <c r="BI423" i="2"/>
  <c r="BH423" i="2"/>
  <c r="BG423" i="2"/>
  <c r="BF423" i="2"/>
  <c r="T423" i="2"/>
  <c r="R423" i="2"/>
  <c r="P423" i="2"/>
  <c r="BK423" i="2"/>
  <c r="J423" i="2"/>
  <c r="BE423" i="2" s="1"/>
  <c r="BI421" i="2"/>
  <c r="BH421" i="2"/>
  <c r="BG421" i="2"/>
  <c r="BF421" i="2"/>
  <c r="T421" i="2"/>
  <c r="R421" i="2"/>
  <c r="P421" i="2"/>
  <c r="BK421" i="2"/>
  <c r="J421" i="2"/>
  <c r="BE421" i="2"/>
  <c r="BI418" i="2"/>
  <c r="BH418" i="2"/>
  <c r="BG418" i="2"/>
  <c r="BF418" i="2"/>
  <c r="T418" i="2"/>
  <c r="R418" i="2"/>
  <c r="P418" i="2"/>
  <c r="BK418" i="2"/>
  <c r="J418" i="2"/>
  <c r="BE418" i="2" s="1"/>
  <c r="BI416" i="2"/>
  <c r="BH416" i="2"/>
  <c r="BG416" i="2"/>
  <c r="BF416" i="2"/>
  <c r="T416" i="2"/>
  <c r="R416" i="2"/>
  <c r="P416" i="2"/>
  <c r="BK416" i="2"/>
  <c r="J416" i="2"/>
  <c r="BE416" i="2"/>
  <c r="BI413" i="2"/>
  <c r="BH413" i="2"/>
  <c r="BG413" i="2"/>
  <c r="BF413" i="2"/>
  <c r="T413" i="2"/>
  <c r="R413" i="2"/>
  <c r="P413" i="2"/>
  <c r="BK413" i="2"/>
  <c r="J413" i="2"/>
  <c r="BE413" i="2" s="1"/>
  <c r="BI410" i="2"/>
  <c r="BH410" i="2"/>
  <c r="BG410" i="2"/>
  <c r="BF410" i="2"/>
  <c r="T410" i="2"/>
  <c r="R410" i="2"/>
  <c r="P410" i="2"/>
  <c r="BK410" i="2"/>
  <c r="J410" i="2"/>
  <c r="BE410" i="2"/>
  <c r="BI407" i="2"/>
  <c r="BH407" i="2"/>
  <c r="BG407" i="2"/>
  <c r="BF407" i="2"/>
  <c r="T407" i="2"/>
  <c r="T406" i="2" s="1"/>
  <c r="R407" i="2"/>
  <c r="R406" i="2"/>
  <c r="P407" i="2"/>
  <c r="P406" i="2" s="1"/>
  <c r="BK407" i="2"/>
  <c r="BK406" i="2"/>
  <c r="J406" i="2" s="1"/>
  <c r="J68" i="2" s="1"/>
  <c r="J407" i="2"/>
  <c r="BE407" i="2" s="1"/>
  <c r="BI404" i="2"/>
  <c r="BH404" i="2"/>
  <c r="BG404" i="2"/>
  <c r="BF404" i="2"/>
  <c r="T404" i="2"/>
  <c r="R404" i="2"/>
  <c r="P404" i="2"/>
  <c r="BK404" i="2"/>
  <c r="J404" i="2"/>
  <c r="BE404" i="2"/>
  <c r="BI401" i="2"/>
  <c r="BH401" i="2"/>
  <c r="BG401" i="2"/>
  <c r="BF401" i="2"/>
  <c r="T401" i="2"/>
  <c r="R401" i="2"/>
  <c r="P401" i="2"/>
  <c r="BK401" i="2"/>
  <c r="J401" i="2"/>
  <c r="BE401" i="2"/>
  <c r="BI399" i="2"/>
  <c r="BH399" i="2"/>
  <c r="BG399" i="2"/>
  <c r="BF399" i="2"/>
  <c r="T399" i="2"/>
  <c r="R399" i="2"/>
  <c r="P399" i="2"/>
  <c r="BK399" i="2"/>
  <c r="J399" i="2"/>
  <c r="BE399" i="2"/>
  <c r="BI397" i="2"/>
  <c r="BH397" i="2"/>
  <c r="BG397" i="2"/>
  <c r="BF397" i="2"/>
  <c r="T397" i="2"/>
  <c r="R397" i="2"/>
  <c r="P397" i="2"/>
  <c r="BK397" i="2"/>
  <c r="J397" i="2"/>
  <c r="BE397" i="2"/>
  <c r="BI395" i="2"/>
  <c r="BH395" i="2"/>
  <c r="BG395" i="2"/>
  <c r="BF395" i="2"/>
  <c r="T395" i="2"/>
  <c r="R395" i="2"/>
  <c r="P395" i="2"/>
  <c r="BK395" i="2"/>
  <c r="J395" i="2"/>
  <c r="BE395" i="2"/>
  <c r="BI393" i="2"/>
  <c r="BH393" i="2"/>
  <c r="BG393" i="2"/>
  <c r="BF393" i="2"/>
  <c r="T393" i="2"/>
  <c r="R393" i="2"/>
  <c r="P393" i="2"/>
  <c r="BK393" i="2"/>
  <c r="J393" i="2"/>
  <c r="BE393" i="2"/>
  <c r="BI391" i="2"/>
  <c r="BH391" i="2"/>
  <c r="BG391" i="2"/>
  <c r="BF391" i="2"/>
  <c r="T391" i="2"/>
  <c r="R391" i="2"/>
  <c r="P391" i="2"/>
  <c r="BK391" i="2"/>
  <c r="J391" i="2"/>
  <c r="BE391" i="2"/>
  <c r="BI389" i="2"/>
  <c r="BH389" i="2"/>
  <c r="BG389" i="2"/>
  <c r="BF389" i="2"/>
  <c r="T389" i="2"/>
  <c r="R389" i="2"/>
  <c r="P389" i="2"/>
  <c r="BK389" i="2"/>
  <c r="J389" i="2"/>
  <c r="BE389" i="2"/>
  <c r="BI387" i="2"/>
  <c r="BH387" i="2"/>
  <c r="BG387" i="2"/>
  <c r="BF387" i="2"/>
  <c r="T387" i="2"/>
  <c r="T386" i="2"/>
  <c r="R387" i="2"/>
  <c r="R386" i="2"/>
  <c r="P387" i="2"/>
  <c r="P386" i="2"/>
  <c r="BK387" i="2"/>
  <c r="BK386" i="2"/>
  <c r="J386" i="2" s="1"/>
  <c r="J67" i="2" s="1"/>
  <c r="J387" i="2"/>
  <c r="BE387" i="2" s="1"/>
  <c r="BI383" i="2"/>
  <c r="BH383" i="2"/>
  <c r="BG383" i="2"/>
  <c r="BF383" i="2"/>
  <c r="T383" i="2"/>
  <c r="R383" i="2"/>
  <c r="P383" i="2"/>
  <c r="BK383" i="2"/>
  <c r="J383" i="2"/>
  <c r="BE383" i="2"/>
  <c r="BI380" i="2"/>
  <c r="BH380" i="2"/>
  <c r="BG380" i="2"/>
  <c r="BF380" i="2"/>
  <c r="T380" i="2"/>
  <c r="R380" i="2"/>
  <c r="P380" i="2"/>
  <c r="BK380" i="2"/>
  <c r="J380" i="2"/>
  <c r="BE380" i="2"/>
  <c r="BI377" i="2"/>
  <c r="BH377" i="2"/>
  <c r="BG377" i="2"/>
  <c r="BF377" i="2"/>
  <c r="T377" i="2"/>
  <c r="R377" i="2"/>
  <c r="P377" i="2"/>
  <c r="BK377" i="2"/>
  <c r="J377" i="2"/>
  <c r="BE377" i="2"/>
  <c r="BI375" i="2"/>
  <c r="BH375" i="2"/>
  <c r="BG375" i="2"/>
  <c r="BF375" i="2"/>
  <c r="T375" i="2"/>
  <c r="R375" i="2"/>
  <c r="P375" i="2"/>
  <c r="BK375" i="2"/>
  <c r="J375" i="2"/>
  <c r="BE375" i="2"/>
  <c r="BI373" i="2"/>
  <c r="BH373" i="2"/>
  <c r="BG373" i="2"/>
  <c r="BF373" i="2"/>
  <c r="T373" i="2"/>
  <c r="R373" i="2"/>
  <c r="P373" i="2"/>
  <c r="BK373" i="2"/>
  <c r="J373" i="2"/>
  <c r="BE373" i="2"/>
  <c r="BI371" i="2"/>
  <c r="BH371" i="2"/>
  <c r="BG371" i="2"/>
  <c r="BF371" i="2"/>
  <c r="T371" i="2"/>
  <c r="T370" i="2"/>
  <c r="T369" i="2" s="1"/>
  <c r="R371" i="2"/>
  <c r="R370" i="2" s="1"/>
  <c r="R369" i="2" s="1"/>
  <c r="P371" i="2"/>
  <c r="P370" i="2"/>
  <c r="BK371" i="2"/>
  <c r="BK370" i="2" s="1"/>
  <c r="J371" i="2"/>
  <c r="BE371" i="2"/>
  <c r="BI367" i="2"/>
  <c r="BH367" i="2"/>
  <c r="BG367" i="2"/>
  <c r="BF367" i="2"/>
  <c r="T367" i="2"/>
  <c r="T366" i="2"/>
  <c r="R367" i="2"/>
  <c r="R366" i="2"/>
  <c r="P367" i="2"/>
  <c r="P366" i="2"/>
  <c r="BK367" i="2"/>
  <c r="BK366" i="2"/>
  <c r="J366" i="2" s="1"/>
  <c r="J64" i="2" s="1"/>
  <c r="J367" i="2"/>
  <c r="BE367" i="2" s="1"/>
  <c r="BI363" i="2"/>
  <c r="BH363" i="2"/>
  <c r="BG363" i="2"/>
  <c r="BF363" i="2"/>
  <c r="T363" i="2"/>
  <c r="R363" i="2"/>
  <c r="P363" i="2"/>
  <c r="BK363" i="2"/>
  <c r="J363" i="2"/>
  <c r="BE363" i="2"/>
  <c r="BI361" i="2"/>
  <c r="BH361" i="2"/>
  <c r="BG361" i="2"/>
  <c r="BF361" i="2"/>
  <c r="T361" i="2"/>
  <c r="R361" i="2"/>
  <c r="P361" i="2"/>
  <c r="BK361" i="2"/>
  <c r="J361" i="2"/>
  <c r="BE361" i="2"/>
  <c r="BI358" i="2"/>
  <c r="BH358" i="2"/>
  <c r="BG358" i="2"/>
  <c r="BF358" i="2"/>
  <c r="T358" i="2"/>
  <c r="R358" i="2"/>
  <c r="P358" i="2"/>
  <c r="BK358" i="2"/>
  <c r="J358" i="2"/>
  <c r="BE358" i="2"/>
  <c r="BI353" i="2"/>
  <c r="BH353" i="2"/>
  <c r="BG353" i="2"/>
  <c r="BF353" i="2"/>
  <c r="T353" i="2"/>
  <c r="R353" i="2"/>
  <c r="P353" i="2"/>
  <c r="BK353" i="2"/>
  <c r="J353" i="2"/>
  <c r="BE353" i="2"/>
  <c r="BI350" i="2"/>
  <c r="BH350" i="2"/>
  <c r="BG350" i="2"/>
  <c r="BF350" i="2"/>
  <c r="T350" i="2"/>
  <c r="R350" i="2"/>
  <c r="P350" i="2"/>
  <c r="BK350" i="2"/>
  <c r="J350" i="2"/>
  <c r="BE350" i="2"/>
  <c r="BI347" i="2"/>
  <c r="BH347" i="2"/>
  <c r="BG347" i="2"/>
  <c r="BF347" i="2"/>
  <c r="T347" i="2"/>
  <c r="R347" i="2"/>
  <c r="P347" i="2"/>
  <c r="BK347" i="2"/>
  <c r="J347" i="2"/>
  <c r="BE347" i="2"/>
  <c r="BI342" i="2"/>
  <c r="BH342" i="2"/>
  <c r="BG342" i="2"/>
  <c r="BF342" i="2"/>
  <c r="T342" i="2"/>
  <c r="T341" i="2"/>
  <c r="R342" i="2"/>
  <c r="R341" i="2"/>
  <c r="P342" i="2"/>
  <c r="P341" i="2"/>
  <c r="BK342" i="2"/>
  <c r="BK341" i="2"/>
  <c r="J341" i="2" s="1"/>
  <c r="J63" i="2" s="1"/>
  <c r="J342" i="2"/>
  <c r="BE342" i="2" s="1"/>
  <c r="BI339" i="2"/>
  <c r="BH339" i="2"/>
  <c r="BG339" i="2"/>
  <c r="BF339" i="2"/>
  <c r="T339" i="2"/>
  <c r="R339" i="2"/>
  <c r="P339" i="2"/>
  <c r="BK339" i="2"/>
  <c r="J339" i="2"/>
  <c r="BE339" i="2"/>
  <c r="BI333" i="2"/>
  <c r="BH333" i="2"/>
  <c r="BG333" i="2"/>
  <c r="BF333" i="2"/>
  <c r="T333" i="2"/>
  <c r="R333" i="2"/>
  <c r="P333" i="2"/>
  <c r="BK333" i="2"/>
  <c r="J333" i="2"/>
  <c r="BE333" i="2"/>
  <c r="BI327" i="2"/>
  <c r="BH327" i="2"/>
  <c r="BG327" i="2"/>
  <c r="BF327" i="2"/>
  <c r="T327" i="2"/>
  <c r="R327" i="2"/>
  <c r="P327" i="2"/>
  <c r="BK327" i="2"/>
  <c r="J327" i="2"/>
  <c r="BE327" i="2"/>
  <c r="BI321" i="2"/>
  <c r="BH321" i="2"/>
  <c r="BG321" i="2"/>
  <c r="BF321" i="2"/>
  <c r="T321" i="2"/>
  <c r="R321" i="2"/>
  <c r="P321" i="2"/>
  <c r="BK321" i="2"/>
  <c r="J321" i="2"/>
  <c r="BE321" i="2"/>
  <c r="BI315" i="2"/>
  <c r="BH315" i="2"/>
  <c r="BG315" i="2"/>
  <c r="BF315" i="2"/>
  <c r="T315" i="2"/>
  <c r="R315" i="2"/>
  <c r="P315" i="2"/>
  <c r="BK315" i="2"/>
  <c r="J315" i="2"/>
  <c r="BE315" i="2"/>
  <c r="BI310" i="2"/>
  <c r="BH310" i="2"/>
  <c r="BG310" i="2"/>
  <c r="BF310" i="2"/>
  <c r="T310" i="2"/>
  <c r="R310" i="2"/>
  <c r="P310" i="2"/>
  <c r="BK310" i="2"/>
  <c r="J310" i="2"/>
  <c r="BE310" i="2"/>
  <c r="BI308" i="2"/>
  <c r="BH308" i="2"/>
  <c r="BG308" i="2"/>
  <c r="BF308" i="2"/>
  <c r="T308" i="2"/>
  <c r="R308" i="2"/>
  <c r="P308" i="2"/>
  <c r="BK308" i="2"/>
  <c r="J308" i="2"/>
  <c r="BE308" i="2"/>
  <c r="BI306" i="2"/>
  <c r="BH306" i="2"/>
  <c r="BG306" i="2"/>
  <c r="BF306" i="2"/>
  <c r="T306" i="2"/>
  <c r="R306" i="2"/>
  <c r="P306" i="2"/>
  <c r="BK306" i="2"/>
  <c r="J306" i="2"/>
  <c r="BE306" i="2"/>
  <c r="BI304" i="2"/>
  <c r="BH304" i="2"/>
  <c r="BG304" i="2"/>
  <c r="BF304" i="2"/>
  <c r="T304" i="2"/>
  <c r="R304" i="2"/>
  <c r="P304" i="2"/>
  <c r="BK304" i="2"/>
  <c r="J304" i="2"/>
  <c r="BE304" i="2"/>
  <c r="BI301" i="2"/>
  <c r="BH301" i="2"/>
  <c r="BG301" i="2"/>
  <c r="BF301" i="2"/>
  <c r="T301" i="2"/>
  <c r="R301" i="2"/>
  <c r="P301" i="2"/>
  <c r="BK301" i="2"/>
  <c r="J301" i="2"/>
  <c r="BE301" i="2"/>
  <c r="BI299" i="2"/>
  <c r="BH299" i="2"/>
  <c r="BG299" i="2"/>
  <c r="BF299" i="2"/>
  <c r="T299" i="2"/>
  <c r="R299" i="2"/>
  <c r="P299" i="2"/>
  <c r="BK299" i="2"/>
  <c r="J299" i="2"/>
  <c r="BE299" i="2"/>
  <c r="BI296" i="2"/>
  <c r="BH296" i="2"/>
  <c r="BG296" i="2"/>
  <c r="BF296" i="2"/>
  <c r="T296" i="2"/>
  <c r="R296" i="2"/>
  <c r="P296" i="2"/>
  <c r="BK296" i="2"/>
  <c r="J296" i="2"/>
  <c r="BE296" i="2"/>
  <c r="BI294" i="2"/>
  <c r="BH294" i="2"/>
  <c r="BG294" i="2"/>
  <c r="BF294" i="2"/>
  <c r="T294" i="2"/>
  <c r="R294" i="2"/>
  <c r="P294" i="2"/>
  <c r="BK294" i="2"/>
  <c r="J294" i="2"/>
  <c r="BE294" i="2"/>
  <c r="BI290" i="2"/>
  <c r="BH290" i="2"/>
  <c r="BG290" i="2"/>
  <c r="BF290" i="2"/>
  <c r="T290" i="2"/>
  <c r="R290" i="2"/>
  <c r="P290" i="2"/>
  <c r="BK290" i="2"/>
  <c r="J290" i="2"/>
  <c r="BE290" i="2"/>
  <c r="BI285" i="2"/>
  <c r="BH285" i="2"/>
  <c r="BG285" i="2"/>
  <c r="BF285" i="2"/>
  <c r="T285" i="2"/>
  <c r="R285" i="2"/>
  <c r="P285" i="2"/>
  <c r="BK285" i="2"/>
  <c r="J285" i="2"/>
  <c r="BE285" i="2"/>
  <c r="BI280" i="2"/>
  <c r="BH280" i="2"/>
  <c r="BG280" i="2"/>
  <c r="BF280" i="2"/>
  <c r="T280" i="2"/>
  <c r="R280" i="2"/>
  <c r="P280" i="2"/>
  <c r="BK280" i="2"/>
  <c r="J280" i="2"/>
  <c r="BE280" i="2"/>
  <c r="BI277" i="2"/>
  <c r="BH277" i="2"/>
  <c r="BG277" i="2"/>
  <c r="BF277" i="2"/>
  <c r="T277" i="2"/>
  <c r="R277" i="2"/>
  <c r="P277" i="2"/>
  <c r="BK277" i="2"/>
  <c r="J277" i="2"/>
  <c r="BE277" i="2"/>
  <c r="BI274" i="2"/>
  <c r="BH274" i="2"/>
  <c r="BG274" i="2"/>
  <c r="BF274" i="2"/>
  <c r="T274" i="2"/>
  <c r="R274" i="2"/>
  <c r="P274" i="2"/>
  <c r="BK274" i="2"/>
  <c r="J274" i="2"/>
  <c r="BE274" i="2"/>
  <c r="BI271" i="2"/>
  <c r="BH271" i="2"/>
  <c r="BG271" i="2"/>
  <c r="BF271" i="2"/>
  <c r="T271" i="2"/>
  <c r="R271" i="2"/>
  <c r="P271" i="2"/>
  <c r="BK271" i="2"/>
  <c r="J271" i="2"/>
  <c r="BE271" i="2"/>
  <c r="BI265" i="2"/>
  <c r="BH265" i="2"/>
  <c r="BG265" i="2"/>
  <c r="BF265" i="2"/>
  <c r="T265" i="2"/>
  <c r="R265" i="2"/>
  <c r="P265" i="2"/>
  <c r="BK265" i="2"/>
  <c r="J265" i="2"/>
  <c r="BE265" i="2"/>
  <c r="BI261" i="2"/>
  <c r="BH261" i="2"/>
  <c r="BG261" i="2"/>
  <c r="BF261" i="2"/>
  <c r="T261" i="2"/>
  <c r="R261" i="2"/>
  <c r="P261" i="2"/>
  <c r="BK261" i="2"/>
  <c r="J261" i="2"/>
  <c r="BE261" i="2"/>
  <c r="BI257" i="2"/>
  <c r="BH257" i="2"/>
  <c r="BG257" i="2"/>
  <c r="BF257" i="2"/>
  <c r="T257" i="2"/>
  <c r="R257" i="2"/>
  <c r="P257" i="2"/>
  <c r="BK257" i="2"/>
  <c r="J257" i="2"/>
  <c r="BE257" i="2"/>
  <c r="BI255" i="2"/>
  <c r="BH255" i="2"/>
  <c r="BG255" i="2"/>
  <c r="BF255" i="2"/>
  <c r="T255" i="2"/>
  <c r="R255" i="2"/>
  <c r="P255" i="2"/>
  <c r="BK255" i="2"/>
  <c r="J255" i="2"/>
  <c r="BE255" i="2"/>
  <c r="BI253" i="2"/>
  <c r="BH253" i="2"/>
  <c r="BG253" i="2"/>
  <c r="BF253" i="2"/>
  <c r="T253" i="2"/>
  <c r="R253" i="2"/>
  <c r="P253" i="2"/>
  <c r="BK253" i="2"/>
  <c r="J253" i="2"/>
  <c r="BE253" i="2"/>
  <c r="BI251" i="2"/>
  <c r="BH251" i="2"/>
  <c r="BG251" i="2"/>
  <c r="BF251" i="2"/>
  <c r="T251" i="2"/>
  <c r="R251" i="2"/>
  <c r="P251" i="2"/>
  <c r="BK251" i="2"/>
  <c r="J251" i="2"/>
  <c r="BE251" i="2"/>
  <c r="BI249" i="2"/>
  <c r="BH249" i="2"/>
  <c r="BG249" i="2"/>
  <c r="BF249" i="2"/>
  <c r="T249" i="2"/>
  <c r="R249" i="2"/>
  <c r="P249" i="2"/>
  <c r="BK249" i="2"/>
  <c r="J249" i="2"/>
  <c r="BE249" i="2"/>
  <c r="BI247" i="2"/>
  <c r="BH247" i="2"/>
  <c r="BG247" i="2"/>
  <c r="BF247" i="2"/>
  <c r="T247" i="2"/>
  <c r="T246" i="2"/>
  <c r="R247" i="2"/>
  <c r="R246" i="2"/>
  <c r="P247" i="2"/>
  <c r="P246" i="2"/>
  <c r="BK247" i="2"/>
  <c r="BK246" i="2"/>
  <c r="J246" i="2" s="1"/>
  <c r="J62" i="2" s="1"/>
  <c r="J247" i="2"/>
  <c r="BE247" i="2" s="1"/>
  <c r="BI244" i="2"/>
  <c r="BH244" i="2"/>
  <c r="BG244" i="2"/>
  <c r="BF244" i="2"/>
  <c r="T244" i="2"/>
  <c r="R244" i="2"/>
  <c r="P244" i="2"/>
  <c r="BK244" i="2"/>
  <c r="J244" i="2"/>
  <c r="BE244" i="2"/>
  <c r="BI242" i="2"/>
  <c r="BH242" i="2"/>
  <c r="BG242" i="2"/>
  <c r="BF242" i="2"/>
  <c r="T242" i="2"/>
  <c r="R242" i="2"/>
  <c r="P242" i="2"/>
  <c r="BK242" i="2"/>
  <c r="J242" i="2"/>
  <c r="BE242" i="2"/>
  <c r="BI240" i="2"/>
  <c r="BH240" i="2"/>
  <c r="BG240" i="2"/>
  <c r="BF240" i="2"/>
  <c r="T240" i="2"/>
  <c r="R240" i="2"/>
  <c r="P240" i="2"/>
  <c r="BK240" i="2"/>
  <c r="J240" i="2"/>
  <c r="BE240" i="2"/>
  <c r="BI238" i="2"/>
  <c r="BH238" i="2"/>
  <c r="BG238" i="2"/>
  <c r="BF238" i="2"/>
  <c r="T238" i="2"/>
  <c r="R238" i="2"/>
  <c r="P238" i="2"/>
  <c r="BK238" i="2"/>
  <c r="J238" i="2"/>
  <c r="BE238" i="2"/>
  <c r="BI236" i="2"/>
  <c r="BH236" i="2"/>
  <c r="BG236" i="2"/>
  <c r="BF236" i="2"/>
  <c r="T236" i="2"/>
  <c r="R236" i="2"/>
  <c r="P236" i="2"/>
  <c r="BK236" i="2"/>
  <c r="J236" i="2"/>
  <c r="BE236" i="2"/>
  <c r="BI234" i="2"/>
  <c r="BH234" i="2"/>
  <c r="BG234" i="2"/>
  <c r="BF234" i="2"/>
  <c r="T234" i="2"/>
  <c r="R234" i="2"/>
  <c r="P234" i="2"/>
  <c r="BK234" i="2"/>
  <c r="J234" i="2"/>
  <c r="BE234" i="2"/>
  <c r="BI230" i="2"/>
  <c r="BH230" i="2"/>
  <c r="BG230" i="2"/>
  <c r="BF230" i="2"/>
  <c r="T230" i="2"/>
  <c r="T229" i="2"/>
  <c r="R230" i="2"/>
  <c r="R229" i="2"/>
  <c r="P230" i="2"/>
  <c r="P229" i="2"/>
  <c r="BK230" i="2"/>
  <c r="BK229" i="2"/>
  <c r="J229" i="2" s="1"/>
  <c r="J61" i="2" s="1"/>
  <c r="J230" i="2"/>
  <c r="BE230" i="2" s="1"/>
  <c r="BI227" i="2"/>
  <c r="BH227" i="2"/>
  <c r="BG227" i="2"/>
  <c r="BF227" i="2"/>
  <c r="T227" i="2"/>
  <c r="R227" i="2"/>
  <c r="P227" i="2"/>
  <c r="BK227" i="2"/>
  <c r="J227" i="2"/>
  <c r="BE227" i="2"/>
  <c r="BI224" i="2"/>
  <c r="BH224" i="2"/>
  <c r="BG224" i="2"/>
  <c r="BF224" i="2"/>
  <c r="T224" i="2"/>
  <c r="R224" i="2"/>
  <c r="P224" i="2"/>
  <c r="BK224" i="2"/>
  <c r="J224" i="2"/>
  <c r="BE224" i="2"/>
  <c r="BI222" i="2"/>
  <c r="BH222" i="2"/>
  <c r="BG222" i="2"/>
  <c r="BF222" i="2"/>
  <c r="T222" i="2"/>
  <c r="R222" i="2"/>
  <c r="P222" i="2"/>
  <c r="BK222" i="2"/>
  <c r="J222" i="2"/>
  <c r="BE222" i="2"/>
  <c r="BI218" i="2"/>
  <c r="BH218" i="2"/>
  <c r="BG218" i="2"/>
  <c r="BF218" i="2"/>
  <c r="T218" i="2"/>
  <c r="R218" i="2"/>
  <c r="P218" i="2"/>
  <c r="BK218" i="2"/>
  <c r="J218" i="2"/>
  <c r="BE218" i="2"/>
  <c r="BI216" i="2"/>
  <c r="BH216" i="2"/>
  <c r="BG216" i="2"/>
  <c r="BF216" i="2"/>
  <c r="T216" i="2"/>
  <c r="R216" i="2"/>
  <c r="P216" i="2"/>
  <c r="BK216" i="2"/>
  <c r="J216" i="2"/>
  <c r="BE216" i="2"/>
  <c r="BI212" i="2"/>
  <c r="BH212" i="2"/>
  <c r="BG212" i="2"/>
  <c r="BF212" i="2"/>
  <c r="T212" i="2"/>
  <c r="R212" i="2"/>
  <c r="P212" i="2"/>
  <c r="BK212" i="2"/>
  <c r="J212" i="2"/>
  <c r="BE212" i="2"/>
  <c r="BI210" i="2"/>
  <c r="BH210" i="2"/>
  <c r="BG210" i="2"/>
  <c r="BF210" i="2"/>
  <c r="T210" i="2"/>
  <c r="R210" i="2"/>
  <c r="P210" i="2"/>
  <c r="BK210" i="2"/>
  <c r="J210" i="2"/>
  <c r="BE210" i="2"/>
  <c r="BI207" i="2"/>
  <c r="BH207" i="2"/>
  <c r="BG207" i="2"/>
  <c r="BF207" i="2"/>
  <c r="T207" i="2"/>
  <c r="R207" i="2"/>
  <c r="P207" i="2"/>
  <c r="BK207" i="2"/>
  <c r="J207" i="2"/>
  <c r="BE207" i="2"/>
  <c r="BI200" i="2"/>
  <c r="BH200" i="2"/>
  <c r="BG200" i="2"/>
  <c r="BF200" i="2"/>
  <c r="T200" i="2"/>
  <c r="R200" i="2"/>
  <c r="P200" i="2"/>
  <c r="BK200" i="2"/>
  <c r="J200" i="2"/>
  <c r="BE200" i="2"/>
  <c r="BI198" i="2"/>
  <c r="BH198" i="2"/>
  <c r="BG198" i="2"/>
  <c r="BF198" i="2"/>
  <c r="T198" i="2"/>
  <c r="R198" i="2"/>
  <c r="P198" i="2"/>
  <c r="BK198" i="2"/>
  <c r="J198" i="2"/>
  <c r="BE198" i="2"/>
  <c r="BI196" i="2"/>
  <c r="BH196" i="2"/>
  <c r="BG196" i="2"/>
  <c r="BF196" i="2"/>
  <c r="T196" i="2"/>
  <c r="R196" i="2"/>
  <c r="P196" i="2"/>
  <c r="BK196" i="2"/>
  <c r="J196" i="2"/>
  <c r="BE196" i="2"/>
  <c r="BI194" i="2"/>
  <c r="BH194" i="2"/>
  <c r="BG194" i="2"/>
  <c r="BF194" i="2"/>
  <c r="T194" i="2"/>
  <c r="R194" i="2"/>
  <c r="P194" i="2"/>
  <c r="BK194" i="2"/>
  <c r="J194" i="2"/>
  <c r="BE194" i="2"/>
  <c r="BI192" i="2"/>
  <c r="BH192" i="2"/>
  <c r="BG192" i="2"/>
  <c r="BF192" i="2"/>
  <c r="T192" i="2"/>
  <c r="R192" i="2"/>
  <c r="P192" i="2"/>
  <c r="BK192" i="2"/>
  <c r="J192" i="2"/>
  <c r="BE192" i="2"/>
  <c r="BI190" i="2"/>
  <c r="BH190" i="2"/>
  <c r="BG190" i="2"/>
  <c r="BF190" i="2"/>
  <c r="T190" i="2"/>
  <c r="R190" i="2"/>
  <c r="P190" i="2"/>
  <c r="BK190" i="2"/>
  <c r="J190" i="2"/>
  <c r="BE190" i="2"/>
  <c r="BI186" i="2"/>
  <c r="BH186" i="2"/>
  <c r="BG186" i="2"/>
  <c r="BF186" i="2"/>
  <c r="T186" i="2"/>
  <c r="R186" i="2"/>
  <c r="P186" i="2"/>
  <c r="BK186" i="2"/>
  <c r="J186" i="2"/>
  <c r="BE186" i="2"/>
  <c r="BI182" i="2"/>
  <c r="BH182" i="2"/>
  <c r="BG182" i="2"/>
  <c r="BF182" i="2"/>
  <c r="T182" i="2"/>
  <c r="T181" i="2"/>
  <c r="R182" i="2"/>
  <c r="R181" i="2"/>
  <c r="P182" i="2"/>
  <c r="P181" i="2"/>
  <c r="BK182" i="2"/>
  <c r="BK181" i="2"/>
  <c r="J181" i="2" s="1"/>
  <c r="J60" i="2" s="1"/>
  <c r="J182" i="2"/>
  <c r="BE182" i="2" s="1"/>
  <c r="BI177" i="2"/>
  <c r="BH177" i="2"/>
  <c r="BG177" i="2"/>
  <c r="BF177" i="2"/>
  <c r="T177" i="2"/>
  <c r="T176" i="2"/>
  <c r="R177" i="2"/>
  <c r="R176" i="2"/>
  <c r="P177" i="2"/>
  <c r="P176" i="2"/>
  <c r="BK177" i="2"/>
  <c r="BK176" i="2"/>
  <c r="J176" i="2" s="1"/>
  <c r="J59" i="2" s="1"/>
  <c r="J177" i="2"/>
  <c r="BE177" i="2" s="1"/>
  <c r="BI174" i="2"/>
  <c r="BH174" i="2"/>
  <c r="BG174" i="2"/>
  <c r="BF174" i="2"/>
  <c r="T174" i="2"/>
  <c r="R174" i="2"/>
  <c r="P174" i="2"/>
  <c r="BK174" i="2"/>
  <c r="J174" i="2"/>
  <c r="BE174" i="2"/>
  <c r="BI172" i="2"/>
  <c r="BH172" i="2"/>
  <c r="BG172" i="2"/>
  <c r="BF172" i="2"/>
  <c r="T172" i="2"/>
  <c r="R172" i="2"/>
  <c r="P172" i="2"/>
  <c r="BK172" i="2"/>
  <c r="J172" i="2"/>
  <c r="BE172" i="2"/>
  <c r="BI170" i="2"/>
  <c r="BH170" i="2"/>
  <c r="BG170" i="2"/>
  <c r="BF170" i="2"/>
  <c r="T170" i="2"/>
  <c r="R170" i="2"/>
  <c r="P170" i="2"/>
  <c r="BK170" i="2"/>
  <c r="J170" i="2"/>
  <c r="BE170" i="2"/>
  <c r="BI168" i="2"/>
  <c r="BH168" i="2"/>
  <c r="BG168" i="2"/>
  <c r="BF168" i="2"/>
  <c r="T168" i="2"/>
  <c r="R168" i="2"/>
  <c r="P168" i="2"/>
  <c r="BK168" i="2"/>
  <c r="J168" i="2"/>
  <c r="BE168" i="2"/>
  <c r="BI166" i="2"/>
  <c r="BH166" i="2"/>
  <c r="BG166" i="2"/>
  <c r="BF166" i="2"/>
  <c r="T166" i="2"/>
  <c r="R166" i="2"/>
  <c r="P166" i="2"/>
  <c r="BK166" i="2"/>
  <c r="J166" i="2"/>
  <c r="BE166" i="2"/>
  <c r="BI164" i="2"/>
  <c r="BH164" i="2"/>
  <c r="BG164" i="2"/>
  <c r="BF164" i="2"/>
  <c r="T164" i="2"/>
  <c r="R164" i="2"/>
  <c r="P164" i="2"/>
  <c r="BK164" i="2"/>
  <c r="J164" i="2"/>
  <c r="BE164" i="2"/>
  <c r="BI162" i="2"/>
  <c r="BH162" i="2"/>
  <c r="BG162" i="2"/>
  <c r="BF162" i="2"/>
  <c r="T162" i="2"/>
  <c r="R162" i="2"/>
  <c r="P162" i="2"/>
  <c r="BK162" i="2"/>
  <c r="J162" i="2"/>
  <c r="BE162" i="2"/>
  <c r="BI160" i="2"/>
  <c r="BH160" i="2"/>
  <c r="BG160" i="2"/>
  <c r="BF160" i="2"/>
  <c r="T160" i="2"/>
  <c r="R160" i="2"/>
  <c r="P160" i="2"/>
  <c r="BK160" i="2"/>
  <c r="J160" i="2"/>
  <c r="BE160" i="2"/>
  <c r="BI158" i="2"/>
  <c r="BH158" i="2"/>
  <c r="BG158" i="2"/>
  <c r="BF158" i="2"/>
  <c r="T158" i="2"/>
  <c r="R158" i="2"/>
  <c r="P158" i="2"/>
  <c r="BK158" i="2"/>
  <c r="J158" i="2"/>
  <c r="BE158" i="2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R154" i="2"/>
  <c r="P154" i="2"/>
  <c r="BK154" i="2"/>
  <c r="J154" i="2"/>
  <c r="BE154" i="2"/>
  <c r="BI151" i="2"/>
  <c r="BH151" i="2"/>
  <c r="BG151" i="2"/>
  <c r="BF151" i="2"/>
  <c r="T151" i="2"/>
  <c r="R151" i="2"/>
  <c r="P151" i="2"/>
  <c r="BK151" i="2"/>
  <c r="J151" i="2"/>
  <c r="BE151" i="2"/>
  <c r="BI149" i="2"/>
  <c r="BH149" i="2"/>
  <c r="BG149" i="2"/>
  <c r="BF149" i="2"/>
  <c r="T149" i="2"/>
  <c r="R149" i="2"/>
  <c r="P149" i="2"/>
  <c r="BK149" i="2"/>
  <c r="J149" i="2"/>
  <c r="BE149" i="2"/>
  <c r="BI147" i="2"/>
  <c r="BH147" i="2"/>
  <c r="BG147" i="2"/>
  <c r="BF147" i="2"/>
  <c r="T147" i="2"/>
  <c r="R147" i="2"/>
  <c r="P147" i="2"/>
  <c r="BK147" i="2"/>
  <c r="J147" i="2"/>
  <c r="BE147" i="2"/>
  <c r="BI142" i="2"/>
  <c r="BH142" i="2"/>
  <c r="BG142" i="2"/>
  <c r="BF142" i="2"/>
  <c r="T142" i="2"/>
  <c r="R142" i="2"/>
  <c r="P142" i="2"/>
  <c r="BK142" i="2"/>
  <c r="J142" i="2"/>
  <c r="BE142" i="2"/>
  <c r="BI140" i="2"/>
  <c r="BH140" i="2"/>
  <c r="BG140" i="2"/>
  <c r="BF140" i="2"/>
  <c r="T140" i="2"/>
  <c r="R140" i="2"/>
  <c r="P140" i="2"/>
  <c r="BK140" i="2"/>
  <c r="J140" i="2"/>
  <c r="BE140" i="2"/>
  <c r="BI135" i="2"/>
  <c r="BH135" i="2"/>
  <c r="BG135" i="2"/>
  <c r="BF135" i="2"/>
  <c r="T135" i="2"/>
  <c r="R135" i="2"/>
  <c r="P135" i="2"/>
  <c r="BK135" i="2"/>
  <c r="J135" i="2"/>
  <c r="BE135" i="2"/>
  <c r="BI126" i="2"/>
  <c r="BH126" i="2"/>
  <c r="BG126" i="2"/>
  <c r="BF126" i="2"/>
  <c r="T126" i="2"/>
  <c r="R126" i="2"/>
  <c r="P126" i="2"/>
  <c r="BK126" i="2"/>
  <c r="J126" i="2"/>
  <c r="BE126" i="2"/>
  <c r="BI122" i="2"/>
  <c r="BH122" i="2"/>
  <c r="BG122" i="2"/>
  <c r="BF122" i="2"/>
  <c r="T122" i="2"/>
  <c r="R122" i="2"/>
  <c r="P122" i="2"/>
  <c r="BK122" i="2"/>
  <c r="J122" i="2"/>
  <c r="BE122" i="2"/>
  <c r="BI118" i="2"/>
  <c r="BH118" i="2"/>
  <c r="BG118" i="2"/>
  <c r="BF118" i="2"/>
  <c r="T118" i="2"/>
  <c r="R118" i="2"/>
  <c r="P118" i="2"/>
  <c r="BK118" i="2"/>
  <c r="J118" i="2"/>
  <c r="BE118" i="2"/>
  <c r="BI114" i="2"/>
  <c r="BH114" i="2"/>
  <c r="BG114" i="2"/>
  <c r="BF114" i="2"/>
  <c r="T114" i="2"/>
  <c r="R114" i="2"/>
  <c r="P114" i="2"/>
  <c r="BK114" i="2"/>
  <c r="J114" i="2"/>
  <c r="BE114" i="2"/>
  <c r="BI109" i="2"/>
  <c r="BH109" i="2"/>
  <c r="BG109" i="2"/>
  <c r="BF109" i="2"/>
  <c r="T109" i="2"/>
  <c r="R109" i="2"/>
  <c r="P109" i="2"/>
  <c r="BK109" i="2"/>
  <c r="J109" i="2"/>
  <c r="BE109" i="2"/>
  <c r="BI106" i="2"/>
  <c r="BH106" i="2"/>
  <c r="BG106" i="2"/>
  <c r="BF106" i="2"/>
  <c r="T106" i="2"/>
  <c r="R106" i="2"/>
  <c r="P106" i="2"/>
  <c r="BK106" i="2"/>
  <c r="J106" i="2"/>
  <c r="BE106" i="2"/>
  <c r="BI103" i="2"/>
  <c r="BH103" i="2"/>
  <c r="BG103" i="2"/>
  <c r="BF103" i="2"/>
  <c r="T103" i="2"/>
  <c r="R103" i="2"/>
  <c r="P103" i="2"/>
  <c r="BK103" i="2"/>
  <c r="J103" i="2"/>
  <c r="BE103" i="2"/>
  <c r="BI99" i="2"/>
  <c r="BH99" i="2"/>
  <c r="BG99" i="2"/>
  <c r="BF99" i="2"/>
  <c r="T99" i="2"/>
  <c r="R99" i="2"/>
  <c r="P99" i="2"/>
  <c r="BK99" i="2"/>
  <c r="J99" i="2"/>
  <c r="BE99" i="2"/>
  <c r="BI97" i="2"/>
  <c r="BH97" i="2"/>
  <c r="BG97" i="2"/>
  <c r="BF97" i="2"/>
  <c r="T97" i="2"/>
  <c r="R97" i="2"/>
  <c r="P97" i="2"/>
  <c r="BK97" i="2"/>
  <c r="J97" i="2"/>
  <c r="BE97" i="2"/>
  <c r="BI95" i="2"/>
  <c r="BH95" i="2"/>
  <c r="BG95" i="2"/>
  <c r="BF95" i="2"/>
  <c r="T95" i="2"/>
  <c r="R95" i="2"/>
  <c r="P95" i="2"/>
  <c r="BK95" i="2"/>
  <c r="J95" i="2"/>
  <c r="BE95" i="2"/>
  <c r="BI93" i="2"/>
  <c r="F34" i="2"/>
  <c r="BD52" i="1" s="1"/>
  <c r="BD51" i="1" s="1"/>
  <c r="W30" i="1" s="1"/>
  <c r="BH93" i="2"/>
  <c r="F33" i="2" s="1"/>
  <c r="BC52" i="1" s="1"/>
  <c r="BC51" i="1" s="1"/>
  <c r="BG93" i="2"/>
  <c r="F32" i="2"/>
  <c r="BB52" i="1" s="1"/>
  <c r="BF93" i="2"/>
  <c r="J31" i="2" s="1"/>
  <c r="AW52" i="1" s="1"/>
  <c r="T93" i="2"/>
  <c r="T92" i="2"/>
  <c r="T91" i="2" s="1"/>
  <c r="T90" i="2" s="1"/>
  <c r="R93" i="2"/>
  <c r="R92" i="2"/>
  <c r="R91" i="2" s="1"/>
  <c r="R90" i="2" s="1"/>
  <c r="P93" i="2"/>
  <c r="P92" i="2"/>
  <c r="P91" i="2" s="1"/>
  <c r="BK93" i="2"/>
  <c r="BK92" i="2" s="1"/>
  <c r="J93" i="2"/>
  <c r="BE93" i="2" s="1"/>
  <c r="F84" i="2"/>
  <c r="E82" i="2"/>
  <c r="F49" i="2"/>
  <c r="E47" i="2"/>
  <c r="J21" i="2"/>
  <c r="E21" i="2"/>
  <c r="J51" i="2" s="1"/>
  <c r="J20" i="2"/>
  <c r="J18" i="2"/>
  <c r="E18" i="2"/>
  <c r="F87" i="2"/>
  <c r="F52" i="2"/>
  <c r="J17" i="2"/>
  <c r="J15" i="2"/>
  <c r="E15" i="2"/>
  <c r="F86" i="2" s="1"/>
  <c r="F51" i="2"/>
  <c r="J14" i="2"/>
  <c r="J12" i="2"/>
  <c r="J84" i="2" s="1"/>
  <c r="J49" i="2"/>
  <c r="E7" i="2"/>
  <c r="E45" i="2" s="1"/>
  <c r="E80" i="2"/>
  <c r="AS51" i="1"/>
  <c r="L47" i="1"/>
  <c r="AM46" i="1"/>
  <c r="L46" i="1"/>
  <c r="AM44" i="1"/>
  <c r="L44" i="1"/>
  <c r="L42" i="1"/>
  <c r="L41" i="1"/>
  <c r="AY51" i="1" l="1"/>
  <c r="W29" i="1"/>
  <c r="P369" i="2"/>
  <c r="P90" i="2"/>
  <c r="AU52" i="1" s="1"/>
  <c r="AU51" i="1" s="1"/>
  <c r="J121" i="3"/>
  <c r="J63" i="3" s="1"/>
  <c r="BK120" i="3"/>
  <c r="J120" i="3" s="1"/>
  <c r="J62" i="3" s="1"/>
  <c r="J370" i="2"/>
  <c r="J66" i="2" s="1"/>
  <c r="BK369" i="2"/>
  <c r="J369" i="2" s="1"/>
  <c r="J65" i="2" s="1"/>
  <c r="J87" i="3"/>
  <c r="J58" i="3" s="1"/>
  <c r="BK86" i="3"/>
  <c r="F30" i="2"/>
  <c r="AZ52" i="1" s="1"/>
  <c r="J30" i="2"/>
  <c r="AV52" i="1" s="1"/>
  <c r="AT52" i="1" s="1"/>
  <c r="J92" i="2"/>
  <c r="J58" i="2" s="1"/>
  <c r="BK91" i="2"/>
  <c r="BB51" i="1"/>
  <c r="F30" i="3"/>
  <c r="AZ53" i="1" s="1"/>
  <c r="J30" i="3"/>
  <c r="AV53" i="1" s="1"/>
  <c r="J86" i="2"/>
  <c r="F31" i="2"/>
  <c r="BA52" i="1" s="1"/>
  <c r="BA51" i="1" s="1"/>
  <c r="J31" i="3"/>
  <c r="AW53" i="1" s="1"/>
  <c r="J51" i="3"/>
  <c r="AZ51" i="1" l="1"/>
  <c r="W27" i="1"/>
  <c r="AW51" i="1"/>
  <c r="AK27" i="1" s="1"/>
  <c r="AX51" i="1"/>
  <c r="W28" i="1"/>
  <c r="J91" i="2"/>
  <c r="J57" i="2" s="1"/>
  <c r="BK90" i="2"/>
  <c r="J90" i="2" s="1"/>
  <c r="BK85" i="3"/>
  <c r="J85" i="3" s="1"/>
  <c r="J86" i="3"/>
  <c r="J57" i="3" s="1"/>
  <c r="AT53" i="1"/>
  <c r="J56" i="3" l="1"/>
  <c r="J27" i="3"/>
  <c r="J56" i="2"/>
  <c r="J27" i="2"/>
  <c r="AV51" i="1"/>
  <c r="W26" i="1"/>
  <c r="AG53" i="1" l="1"/>
  <c r="AN53" i="1" s="1"/>
  <c r="J36" i="3"/>
  <c r="J36" i="2"/>
  <c r="AG52" i="1"/>
  <c r="AK26" i="1"/>
  <c r="AT51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<sst xmlns="http://schemas.openxmlformats.org/spreadsheetml/2006/main" count="4931" uniqueCount="1137">
  <si>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</si>
  <si>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</si>
  <si>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</si>
  <si>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</si>
  <si>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</si>
  <si>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</si>
  <si>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</si>
  <si>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{e1146947-5510-4955-997e-250d4c6e4c27}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</si>
  <si>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</si>
  <si>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</si>
  <si>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</si>
  <si>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</si>
  <si>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</si>
  <si>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</si>
  <si>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</si>
  <si>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</si>
  <si>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</si>
  <si>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17002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</si>
  <si>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</si>
  <si>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</si>
  <si>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ul. Slovenská, Kolín</t>
  </si>
  <si>
    <t>KSO:</t>
  </si>
  <si>
    <t>CC-CZ:</t>
  </si>
  <si>
    <t>Místo:</t>
  </si>
  <si>
    <t xml:space="preserve"> </t>
  </si>
  <si>
    <t>Datum:</t>
  </si>
  <si>
    <t>25. 8. 2017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</si>
  <si>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</si>
  <si>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</si>
  <si>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</si>
  <si>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</si>
  <si>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</si>
  <si>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</si>
  <si>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</si>
  <si>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</si>
  <si>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</si>
  <si>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</si>
  <si>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</si>
  <si>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</si>
  <si>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</si>
  <si>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</si>
  <si>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</si>
  <si>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</si>
  <si>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</si>
  <si>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</si>
  <si>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</si>
  <si>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</si>
  <si>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</si>
  <si>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</si>
  <si>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</si>
  <si>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</si>
  <si>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</si>
  <si>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</si>
  <si>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</si>
  <si>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</si>
  <si>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</si>
  <si>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</si>
  <si>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</si>
  <si>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</si>
  <si>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</si>
  <si>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</si>
  <si>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</si>
  <si>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</si>
  <si>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</si>
  <si>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</si>
  <si>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</si>
  <si>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</si>
  <si>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</si>
  <si>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</si>
  <si>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</si>
  <si>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</si>
  <si>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</si>
  <si>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</si>
  <si>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</si>
  <si>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SO101 a SO801</t>
  </si>
  <si>
    <t>Komunikace a sadové úpravy</t>
  </si>
  <si>
    <t>STA</t>
  </si>
  <si>
    <t>1</t>
  </si>
  <si>
    <t>{ce6d2896-0c17-4fe9-807d-19640a9475a5}</t>
  </si>
  <si>
    <t>2</t>
  </si>
  <si>
    <t>SO401</t>
  </si>
  <si>
    <t>Veřejné osvětlení</t>
  </si>
  <si>
    <t>{cf063957-ac6e-437b-97f2-ebb4e7595af9}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</si>
  <si>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</si>
  <si>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</si>
  <si>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</si>
  <si>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</si>
  <si>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</si>
  <si>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</si>
  <si>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</si>
  <si>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SO101 a SO801 - Komunikace a sadové úpravy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</si>
  <si>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</si>
  <si>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</si>
  <si>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</si>
  <si>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</si>
  <si>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</si>
  <si>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</si>
  <si>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</si>
  <si>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</si>
  <si>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</si>
  <si>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</si>
  <si>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</si>
  <si>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</si>
  <si>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</si>
  <si>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</si>
  <si>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</si>
  <si>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</si>
  <si>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</si>
  <si>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</si>
  <si>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</si>
  <si>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</si>
  <si>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</si>
  <si>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</si>
  <si>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</si>
  <si>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</si>
  <si>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</si>
  <si>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</si>
  <si>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</si>
  <si>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</si>
  <si>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</si>
  <si>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</si>
  <si>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</si>
  <si>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</si>
  <si>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</si>
  <si>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</si>
  <si>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</si>
  <si>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</si>
  <si>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</si>
  <si>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</si>
  <si>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112151113</t>
  </si>
  <si>
    <t>Směrové kácení stromů s rozřezáním a odvětvením D kmene do 400 mm</t>
  </si>
  <si>
    <t>kus</t>
  </si>
  <si>
    <t>CS ÚRS 2018 01</t>
  </si>
  <si>
    <t>4</t>
  </si>
  <si>
    <t>1133720461</t>
  </si>
  <si>
    <t>PP</t>
  </si>
  <si>
    <t>Pokácení stromu směrové v celku s odřezáním kmene a s odvětvením průměru kmene přes 300 do 400 mm</t>
  </si>
  <si>
    <t>112151313</t>
  </si>
  <si>
    <t>Kácení stromu bez postupného spouštění koruny a kmene D do 0,4 m</t>
  </si>
  <si>
    <t>865263528</t>
  </si>
  <si>
    <t>Pokácení stromu postupné bez spouštění částí kmene a koruny o průměru na řezné ploše pařezu přes 300 do 400 mm</t>
  </si>
  <si>
    <t>3</t>
  </si>
  <si>
    <t>112251221</t>
  </si>
  <si>
    <t>Odstranění pařezů rovině nebo na svahu do 1:5 odfrézováním do hloubky 0,5 m</t>
  </si>
  <si>
    <t>m2</t>
  </si>
  <si>
    <t>CS ÚRS 2017 02</t>
  </si>
  <si>
    <t>107320506</t>
  </si>
  <si>
    <t>Odstranění pařezu odfrézováním nebo odvrtáním hloubky přes 200 do 500 mm v rovině nebo na svahu do 1:5</t>
  </si>
  <si>
    <t>113106121</t>
  </si>
  <si>
    <t>Rozebrání dlažeb komunikací pro pěší z betonových nebo kamenných dlaždic</t>
  </si>
  <si>
    <t>1495292097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</si>
  <si>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</si>
  <si>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VV</t>
  </si>
  <si>
    <t>178,15+4,24 "Plocha stanovená programem"</t>
  </si>
  <si>
    <t>Součet</t>
  </si>
  <si>
    <t>5</t>
  </si>
  <si>
    <t>113107231</t>
  </si>
  <si>
    <t>Odstranění podkladu pl přes 200 m2 z betonu prostého tl 150 mm</t>
  </si>
  <si>
    <t>331025932</t>
  </si>
  <si>
    <t>Odstranění podkladů nebo krytů s přemístěním hmot na skládku na vzdálenost do 20 m nebo s naložením na dopravní prostředek v ploše jednotlivě přes 200 m2 z betonu prostého, o tl. vrstvy přes 100 do 150 mm</t>
  </si>
  <si>
    <t>398.41+6.51+148.17+130.49+55.46 "Chodník  - Plocha stanovena programem"</t>
  </si>
  <si>
    <t>6</t>
  </si>
  <si>
    <t>113107232</t>
  </si>
  <si>
    <t>Odstranění podkladu z betonu prostého tl 300 mm strojně pl přes 200 m2</t>
  </si>
  <si>
    <t>2026067869</t>
  </si>
  <si>
    <t>Odstranění podkladů nebo krytů strojně plochy jednotlivě přes 200 m2 s přemístěním hmot na skládku na vzdálenost do 20 m nebo s naložením na dopravní prostředek z betonu prostého, o tl. vrstvy přes 150 do 300 mm</t>
  </si>
  <si>
    <t>1793,74 "Komunikace - Plocha stanovena programem "</t>
  </si>
  <si>
    <t>7</t>
  </si>
  <si>
    <t>113154124</t>
  </si>
  <si>
    <t>Frézování živičného krytu tl 100 mm pruh š 1 m pl do 500 m2 bez překážek v trase</t>
  </si>
  <si>
    <t>1942691417</t>
  </si>
  <si>
    <t>Frézování živičného podkladu nebo krytu  s naložením na dopravní prostředek plochy do 500 m2 bez překážek v trase pruhu šířky přes 0,5 m do 1 m, tloušťky vrstvy 100 mm</t>
  </si>
  <si>
    <t>25,49+9,89+15,56 " Chodník - Plocha stanovena programem"</t>
  </si>
  <si>
    <t>33,50+6,35 "Komunikace - Plocha stanovena programem"</t>
  </si>
  <si>
    <t>8</t>
  </si>
  <si>
    <t>113203111</t>
  </si>
  <si>
    <t>Vytrhání obrub z dlažebních kostek</t>
  </si>
  <si>
    <t>m</t>
  </si>
  <si>
    <t>-1785828395</t>
  </si>
  <si>
    <t>Vytrhání obrub s vybouráním lože, s přemístěním hmot na skládku na vzdálenost do 3 m nebo s naložením na dopravní prostředek z dlažebních kostek</t>
  </si>
  <si>
    <t>177,74+29,47+156,14+76,42 "Délka stanovena z programu"</t>
  </si>
  <si>
    <t>9</t>
  </si>
  <si>
    <t>113204111</t>
  </si>
  <si>
    <t>Vytrhání obrub záhonových</t>
  </si>
  <si>
    <t>1725309726</t>
  </si>
  <si>
    <t>Vytrhání obrub s vybouráním lože, s přemístěním hmot na skládku na vzdálenost do 3 m nebo s naložením na dopravní prostředek záhonových</t>
  </si>
  <si>
    <t>24,08+29,27 "Délka stanovena z programu"</t>
  </si>
  <si>
    <t>10</t>
  </si>
  <si>
    <t>121101102</t>
  </si>
  <si>
    <t>Sejmutí ornice s přemístěním na vzdálenost do 100 m</t>
  </si>
  <si>
    <t>m3</t>
  </si>
  <si>
    <t>1813085479</t>
  </si>
  <si>
    <t>Sejmutí ornice nebo lesní půdy s vodorovným přemístěním na hromady v místě upotřebení nebo na dočasné či trvalé skládky se složením, na vzdálenost přes 50 do 100 m</t>
  </si>
  <si>
    <t>(70,58+33,10+13,09+62,45+59,85+11,31+13,39)*0,1 "Množstvý stanovené programem"</t>
  </si>
  <si>
    <t>11</t>
  </si>
  <si>
    <t>122102202</t>
  </si>
  <si>
    <t>Odkopávky a prokopávky nezapažené pro silnice objemu do 1000 m3 v hornině tř. 1 a 2</t>
  </si>
  <si>
    <t>-453151710</t>
  </si>
  <si>
    <t>Odkopávky a prokopávky nezapažené pro silnice s přemístěním výkopku v příčných profilech na vzdálenost do 15 m nebo s naložením na dopravní prostředek v horninách tř. 1 a 2 přes 100 do 1 000 m3</t>
  </si>
  <si>
    <t>30*3,34 " km 0,000 00 - 0,030 00"</t>
  </si>
  <si>
    <t>50*3,58 " km 0,030 00 - 0,080 00"</t>
  </si>
  <si>
    <t>60*1,99 " km 0,080 00 - 0,140 00"</t>
  </si>
  <si>
    <t>20*2,20 " km 0,140 00 - 0,160 00"</t>
  </si>
  <si>
    <t>27*1,81 " km 0,160 00 - 0,187 00"</t>
  </si>
  <si>
    <t>26,08*2,67 " km 0,187 00 - 0,213 08"</t>
  </si>
  <si>
    <t>12</t>
  </si>
  <si>
    <t>132201101</t>
  </si>
  <si>
    <t>Hloubení rýh š do 600 mm v hornině tř. 3 objemu do 100 m3</t>
  </si>
  <si>
    <t>1238703720</t>
  </si>
  <si>
    <t>Hloubení zapažených i nezapažených rýh šířky do 600 mm  s urovnáním dna do předepsaného profilu a spádu v hornině tř. 3 do 100 m3</t>
  </si>
  <si>
    <t>0,6*0,6*1,2*11 "pro UV"</t>
  </si>
  <si>
    <t>56,870*0,6*0,8 "Přípojky UV"</t>
  </si>
  <si>
    <t>13</t>
  </si>
  <si>
    <t>162201402</t>
  </si>
  <si>
    <t>Vodorovné přemístění větví stromů listnatých do 1 km D kmene do 500 mm</t>
  </si>
  <si>
    <t>-1470529367</t>
  </si>
  <si>
    <t>Vodorovné přemístění větví, kmenů nebo pařezů s naložením, složením a dopravou do 1000 m větví stromů listnatých, průměru kmene přes 300 do 500 mm</t>
  </si>
  <si>
    <t>14</t>
  </si>
  <si>
    <t>162701105</t>
  </si>
  <si>
    <t>Vodorovné přemístění do 10000 m výkopku/sypaniny z horniny tř. 1 až 4</t>
  </si>
  <si>
    <t>106684420</t>
  </si>
  <si>
    <t>Vodorovné přemístění výkopku nebo sypaniny po suchu  na obvyklém dopravním prostředku, bez naložení výkopku, avšak se složením bez rozhrnutí z horniny tř. 1 až 4 na vzdálenost přes 9 000 do 10 000 m</t>
  </si>
  <si>
    <t>561,195</t>
  </si>
  <si>
    <t>32,050</t>
  </si>
  <si>
    <t>174201202</t>
  </si>
  <si>
    <t>Zásyp jam po pařezech D pařezů do 500 mm</t>
  </si>
  <si>
    <t>1102854199</t>
  </si>
  <si>
    <t>Zásyp jam po pařezech výkopkem z horniny získané při dobývání pařezů s hrubým urovnáním povrchu zasypávky průměru pařezu přes 300 do 500 mm</t>
  </si>
  <si>
    <t>16</t>
  </si>
  <si>
    <t>180405111</t>
  </si>
  <si>
    <t>Založení trávníku ve vegetačních prefabrikátech výsevem semene v rovině a ve svahu do 1:5</t>
  </si>
  <si>
    <t>-1722656030</t>
  </si>
  <si>
    <t>Založení trávníků ve vegetačních prefabrikátech výsevem semene v rovině nebo na svahu do 1:5</t>
  </si>
  <si>
    <t>17</t>
  </si>
  <si>
    <t>M</t>
  </si>
  <si>
    <t>005724100</t>
  </si>
  <si>
    <t>osivo směs travní parková</t>
  </si>
  <si>
    <t>kg</t>
  </si>
  <si>
    <t>765859644</t>
  </si>
  <si>
    <t>Osiva pícnin směsi travní balení obvykle 25 kg parková</t>
  </si>
  <si>
    <t>126,83*0,015 'Přepočtené koeficientem množství</t>
  </si>
  <si>
    <t>18</t>
  </si>
  <si>
    <t>181951101</t>
  </si>
  <si>
    <t>Úprava pláně v hornině tř. 1 až 4 bez zhutnění</t>
  </si>
  <si>
    <t>-963579182</t>
  </si>
  <si>
    <t>Úprava pláně vyrovnáním výškových rozdílů v hornině tř. 1 až 4 bez zhutnění</t>
  </si>
  <si>
    <t>19</t>
  </si>
  <si>
    <t>182303111</t>
  </si>
  <si>
    <t>Doplnění zeminy nebo substrátu na travnatých plochách tl 50 mm rovina v rovinně a svahu do 1:5</t>
  </si>
  <si>
    <t>-46929</t>
  </si>
  <si>
    <t>Doplnění zeminy nebo substrátu na travnatých plochách tloušťky do 50 mm v rovině nebo na svahu do 1:5</t>
  </si>
  <si>
    <t>20</t>
  </si>
  <si>
    <t>103715000</t>
  </si>
  <si>
    <t>substrát pro trávníky A  VL</t>
  </si>
  <si>
    <t>606248968</t>
  </si>
  <si>
    <t>183402121</t>
  </si>
  <si>
    <t>Rozrušení půdy souvislé plochy do 500 m2 hloubky do 150 mm v rovině a svahu do 1:5</t>
  </si>
  <si>
    <t>-1202268770</t>
  </si>
  <si>
    <t>Rozrušení půdy na hloubku přes 50 do 150 mm souvislé plochy do 500 m2 v rovině nebo na svahu do 1:5</t>
  </si>
  <si>
    <t>22</t>
  </si>
  <si>
    <t>184102116</t>
  </si>
  <si>
    <t>Výsadba dřeviny s balem D do 0,8 m do jamky se zalitím v rovině a svahu do 1:5</t>
  </si>
  <si>
    <t>117678623</t>
  </si>
  <si>
    <t>Výsadba dřeviny s balem do předem vyhloubené jamky se zalitím v rovině nebo na svahu do 1:5, při průměru balu přes 600 do 800 mm</t>
  </si>
  <si>
    <t>23</t>
  </si>
  <si>
    <t>M01</t>
  </si>
  <si>
    <t>Jeřáb muk - SORBUS ARIA ´MAGNIFICA´, VK,OK 14-16, BAL</t>
  </si>
  <si>
    <t>-1729762091</t>
  </si>
  <si>
    <t>Třešeň křovitá - Prunus fruticosa ´Globosa´, VK,OK 10-12, BAL</t>
  </si>
  <si>
    <t>24</t>
  </si>
  <si>
    <t>M02</t>
  </si>
  <si>
    <t>Višeň chloupkatá - Prunus subhirtella ´Autumnalis Rosea, VK,OK 14-16, BAL</t>
  </si>
  <si>
    <t>-69374966</t>
  </si>
  <si>
    <t>Jeřáb duryňský</t>
  </si>
  <si>
    <t>25</t>
  </si>
  <si>
    <t>M03</t>
  </si>
  <si>
    <t>Javor Mléč - Acer platanoides 'Crimson Kingi' ,VK,OK 12-14, BAL</t>
  </si>
  <si>
    <t>1196458594</t>
  </si>
  <si>
    <t>Javor Mléč - Acer platanoides 'Drummondii' ,VK,OK 12-14, BAL</t>
  </si>
  <si>
    <t>26</t>
  </si>
  <si>
    <t>184102211</t>
  </si>
  <si>
    <t>Výsadba keře bez balu v do 1 m do jamky se zalitím v rovině a svahu do 1:5</t>
  </si>
  <si>
    <t>307339144</t>
  </si>
  <si>
    <t>Výsadba keře bez balu do předem vyhloubené jamky se zalitím v rovině nebo na svahu do 1:5 výšky do 1 m v terénu</t>
  </si>
  <si>
    <t>27</t>
  </si>
  <si>
    <t>M04</t>
  </si>
  <si>
    <t>Travolník japonský</t>
  </si>
  <si>
    <t>208138615</t>
  </si>
  <si>
    <t>Javor Klen - Acer pseudoplatanus, VK,OK 11-14, BAL</t>
  </si>
  <si>
    <t>28</t>
  </si>
  <si>
    <t>M05</t>
  </si>
  <si>
    <t>Brslen Fortueův, v 20-40cm</t>
  </si>
  <si>
    <t>1108954868</t>
  </si>
  <si>
    <t>Javor babyka - Acer campestre, VK,OK 12-14, BAL</t>
  </si>
  <si>
    <t>Svislé a kompletní konstrukce</t>
  </si>
  <si>
    <t>29</t>
  </si>
  <si>
    <t>358315114</t>
  </si>
  <si>
    <t>Bourání šachty, stoky kompletní nebo otvorů z prostého betonu plochy do 4 m2</t>
  </si>
  <si>
    <t>1379203085</t>
  </si>
  <si>
    <t>Bourání šachty, stoky kompletní nebo vybourání otvorů průřezové plochy do 4 m2 ve stokách ze zdiva z prostého betonu</t>
  </si>
  <si>
    <t>P</t>
  </si>
  <si>
    <t>Poznámka k položce:
bourání stávajících vpustí</t>
  </si>
  <si>
    <t>0,8*0,8*2*8</t>
  </si>
  <si>
    <t>Komunikace pozemní</t>
  </si>
  <si>
    <t>30</t>
  </si>
  <si>
    <t>564861111</t>
  </si>
  <si>
    <t>Podklad ze štěrkodrtě ŠD tl 200 mm</t>
  </si>
  <si>
    <t>-195504658</t>
  </si>
  <si>
    <t>Podklad ze štěrkodrti ŠD s rozprostřením a zhutněním, po zhutnění tl. 200 mm</t>
  </si>
  <si>
    <t>958,90+1025,76+49,05+15,5 "Plocha stanovena programem"</t>
  </si>
  <si>
    <t>31</t>
  </si>
  <si>
    <t>564871111</t>
  </si>
  <si>
    <t>Podklad ze štěrkodrtě ŠD tl 250 mm</t>
  </si>
  <si>
    <t>367809044</t>
  </si>
  <si>
    <t>Podklad ze štěrkodrti ŠD s rozprostřením a zhutněním, po zhutnění tl. 250 mm</t>
  </si>
  <si>
    <t>550,25+102,28+25+14,68+39,58 "Plocha stanovena programem"</t>
  </si>
  <si>
    <t>32</t>
  </si>
  <si>
    <t>565145111</t>
  </si>
  <si>
    <t>Asfaltový beton vrstva podkladní ACP 16 (obalované kamenivo OKS) tl 60 mm š do 3 m</t>
  </si>
  <si>
    <t>1965941567</t>
  </si>
  <si>
    <t>Asfaltový beton vrstva podkladní ACP 16 (obalované kamenivo střednězrnné - OKS) s rozprostřením a zhutněním v pruhu šířky do 3 m, po zhutnění tl. 60 mm</t>
  </si>
  <si>
    <t>33</t>
  </si>
  <si>
    <t>565211111</t>
  </si>
  <si>
    <t>Podklad ze štěrku částečně zpevněného cementovou maltou ŠCM tl 150 mm</t>
  </si>
  <si>
    <t>916722849</t>
  </si>
  <si>
    <t>Podklad ze štěrku částečně zpevněného cementovou maltou ŠCM s rozprostřením a s hutněním, po zhutnění tl. 150 mm</t>
  </si>
  <si>
    <t>34</t>
  </si>
  <si>
    <t>573111112</t>
  </si>
  <si>
    <t>Postřik živičný infiltrační s posypem z asfaltu množství 1 kg/m2</t>
  </si>
  <si>
    <t>1158538700</t>
  </si>
  <si>
    <t>Postřik infiltrační PI z asfaltu silničního s posypem kamenivem, v množství 1,00 kg/m2</t>
  </si>
  <si>
    <t>35</t>
  </si>
  <si>
    <t>573211107</t>
  </si>
  <si>
    <t>Postřik živičný spojovací z asfaltu v množství 0,30 kg/m2</t>
  </si>
  <si>
    <t>1774444419</t>
  </si>
  <si>
    <t>Postřik spojovací PS bez posypu kamenivem z asfaltu silničního, v množství 0,30 kg/m2</t>
  </si>
  <si>
    <t>36</t>
  </si>
  <si>
    <t>577134131</t>
  </si>
  <si>
    <t>Asfaltový beton vrstva obrusná ACO 11 (ABS) tř. I tl 40 mm š do 3 m z modifikovaného asfaltu</t>
  </si>
  <si>
    <t>-641719521</t>
  </si>
  <si>
    <t>Asfaltový beton vrstva obrusná ACO 11 (ABS) s rozprostřením a se zhutněním z modifikovaného asfaltu v pruhu šířky do 3 m, po zhutnění tl. 40 mm</t>
  </si>
  <si>
    <t>37</t>
  </si>
  <si>
    <t>591411111</t>
  </si>
  <si>
    <t>Kladení dlažby z mozaiky jednobarevné komunikací pro pěší lože z kameniva</t>
  </si>
  <si>
    <t>-1485904362</t>
  </si>
  <si>
    <t>Kladení dlažby z mozaiky komunikací pro pěší s vyplněním spár, s dvojím beraněním a se smetením přebytečného materiálu na vzdálenost do 3 m jednobarevné, s ložem tl. do 40 mm z kameniva</t>
  </si>
  <si>
    <t>81,21 "sjezdy 100x100 -plocha stanovena programem"</t>
  </si>
  <si>
    <t>21,04 "hladka dlažba okolo reliefní dlažby"</t>
  </si>
  <si>
    <t>280,53 "mozaika 40x40 -plocha stanovena programem"</t>
  </si>
  <si>
    <t>57,85 "reliéfní dlažba"</t>
  </si>
  <si>
    <t>38</t>
  </si>
  <si>
    <t>583800100</t>
  </si>
  <si>
    <t>mozaika dlažební, žula 4/6 cm šedá</t>
  </si>
  <si>
    <t>t</t>
  </si>
  <si>
    <t>-99087978</t>
  </si>
  <si>
    <t xml:space="preserve">280,53*0,05*2,7 </t>
  </si>
  <si>
    <t>39</t>
  </si>
  <si>
    <t>583811240</t>
  </si>
  <si>
    <t>deska dlažební, žula broušená, 30x30 tl 5 cm</t>
  </si>
  <si>
    <t>-20474341</t>
  </si>
  <si>
    <t>40</t>
  </si>
  <si>
    <t>583801200</t>
  </si>
  <si>
    <t>kostka dlažební drobná, žula velikost 8/10 cm</t>
  </si>
  <si>
    <t>1386007307</t>
  </si>
  <si>
    <t>Poznámka k položce:
1t = cca 5 m2</t>
  </si>
  <si>
    <t>81,21*0,09*2,7</t>
  </si>
  <si>
    <t>41</t>
  </si>
  <si>
    <t>M06</t>
  </si>
  <si>
    <t>kostka reliéfní, bílá, imitace kamene 60x60, v=6cm</t>
  </si>
  <si>
    <t>331826938</t>
  </si>
  <si>
    <t>Lípa malolistá - Tilia cordata ´Sheridan´,VK,OK 12-14, BAL</t>
  </si>
  <si>
    <t>42</t>
  </si>
  <si>
    <t>596211113</t>
  </si>
  <si>
    <t>Kladení zámkové dlažby komunikací pro pěší tl 60 mm skupiny A pl přes 300 m2</t>
  </si>
  <si>
    <t>CS ÚRS 2015 02</t>
  </si>
  <si>
    <t>2027741705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</si>
  <si>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</si>
  <si>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731,42+46,83 "Zámková dlažba 100x100"</t>
  </si>
  <si>
    <t>43</t>
  </si>
  <si>
    <t>592453050</t>
  </si>
  <si>
    <t>dlažba BEST-MOZAIK 10x10x6 cm přírodní</t>
  </si>
  <si>
    <t>-1786047196</t>
  </si>
  <si>
    <t>dlažba skladebná betonová základní 10x10x6 cm přírodní</t>
  </si>
  <si>
    <t>44</t>
  </si>
  <si>
    <t>596212213</t>
  </si>
  <si>
    <t>Kladení zámkové dlažby pozemních komunikací tl 80 mm skupiny A pl přes 300 m2</t>
  </si>
  <si>
    <t>-801912677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</si>
  <si>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300 m2</t>
  </si>
  <si>
    <t>604,49 "parkovací stání - dlažba 200x200"</t>
  </si>
  <si>
    <t>45</t>
  </si>
  <si>
    <t>592452620</t>
  </si>
  <si>
    <t>dlažba BEST-KARO 20x20x8 cm barevná</t>
  </si>
  <si>
    <t>218692762</t>
  </si>
  <si>
    <t>dlažba skladebná betonová základní 20x20x8 cm barevná</t>
  </si>
  <si>
    <t>Trubní vedení</t>
  </si>
  <si>
    <t>46</t>
  </si>
  <si>
    <t>871355211</t>
  </si>
  <si>
    <t>Kanalizační potrubí z tvrdého PVC-systém KG tuhost třídy SN4 DN200</t>
  </si>
  <si>
    <t>-138581423</t>
  </si>
  <si>
    <t>Kanalizační potrubí z tvrdého PVC systém KG v otevřeném výkopu ve sklonu do 20 %, tuhost třídy SN 4 DN 200</t>
  </si>
  <si>
    <t>4,96+18,42+3,82+0,89+3,43+1,06+0,5+3,12+2,39+2,69+15,59 " Přípojky UV"</t>
  </si>
  <si>
    <t>47</t>
  </si>
  <si>
    <t>895941111</t>
  </si>
  <si>
    <t>Zřízení vpusti kanalizační uliční z betonových dílců typ UV-50 normální</t>
  </si>
  <si>
    <t>-1166283600</t>
  </si>
  <si>
    <t>48</t>
  </si>
  <si>
    <t>592238230</t>
  </si>
  <si>
    <t>vpusť betonová uliční TBV-Q 500/626 D /dno/ 62,6 x 49,5 x 5 cm</t>
  </si>
  <si>
    <t>1368467545</t>
  </si>
  <si>
    <t>Prefabrikáty pro uliční vpusti betonové a železobetonové TBV-Q 500/626 D /dno/     62,6 x 49,5 x 5</t>
  </si>
  <si>
    <t>49</t>
  </si>
  <si>
    <t>59223854</t>
  </si>
  <si>
    <t>skruž betonová pro uliční vpusť s výtokovým otvorem PVC, 45x35x5 cm</t>
  </si>
  <si>
    <t>-2144030121</t>
  </si>
  <si>
    <t>50</t>
  </si>
  <si>
    <t>59223821</t>
  </si>
  <si>
    <t>vpusť betonová uliční prstenec 18x66x10 cm</t>
  </si>
  <si>
    <t>46899104</t>
  </si>
  <si>
    <t>51</t>
  </si>
  <si>
    <t>592238240</t>
  </si>
  <si>
    <t>vpusť betonová uliční TBV-Q 500/590/200 V /skruž/ 59x50x5 cm</t>
  </si>
  <si>
    <t>-97993490</t>
  </si>
  <si>
    <t>Prefabrikáty pro uliční vpusti betonové a železobetonové TBV-Q 500/590/200 V /skruž/ 59 x 50 x 5</t>
  </si>
  <si>
    <t>52</t>
  </si>
  <si>
    <t>592238730</t>
  </si>
  <si>
    <t>mříž M3 C250 DIN 19583-11 500/500 mm</t>
  </si>
  <si>
    <t>1653626031</t>
  </si>
  <si>
    <t>Prefabrikáty pro uliční vpusti dílce betonové pro uliční vpusti vpusť dešťová uliční s rámem mříž M2 C250 DIN 19583-11 500/500 mm</t>
  </si>
  <si>
    <t>Ostatní konstrukce a práce, bourání</t>
  </si>
  <si>
    <t>53</t>
  </si>
  <si>
    <t>914111111</t>
  </si>
  <si>
    <t>Montáž svislé dopravní značky do velikosti 1 m2 objímkami na sloupek nebo konzolu</t>
  </si>
  <si>
    <t>452697618</t>
  </si>
  <si>
    <t>Montáž svislé dopravní značky základní velikosti do 1 m2 objímkami na sloupky nebo konzoly</t>
  </si>
  <si>
    <t>54</t>
  </si>
  <si>
    <t>404455520</t>
  </si>
  <si>
    <t>značka dopravní svislá retroreflexní fólie tř. 1, Al prolis, 500 x 500 mm</t>
  </si>
  <si>
    <t>1549184881</t>
  </si>
  <si>
    <t>Výrobky a tabule orientační pro návěstí a zabezpečovací zařízení silniční značky dopravní svislé retroreflexní fólie tř. 1 Al prolis 500 x 500 mm</t>
  </si>
  <si>
    <t>55</t>
  </si>
  <si>
    <t>914511111</t>
  </si>
  <si>
    <t>Montáž sloupku dopravních značek délky do 3,5 m s betonovým základem</t>
  </si>
  <si>
    <t>254270209</t>
  </si>
  <si>
    <t>Montáž sloupku dopravních značek délky do 3,5 m do betonového základu</t>
  </si>
  <si>
    <t>56</t>
  </si>
  <si>
    <t>404452300</t>
  </si>
  <si>
    <t>sloupek Zn 70 - 350</t>
  </si>
  <si>
    <t>-1526503438</t>
  </si>
  <si>
    <t>Výrobky a tabule orientační pro návěstí a zabezpečovací zařízení silniční značky dopravní svislé sloupky Zn 70 - 350</t>
  </si>
  <si>
    <t>57</t>
  </si>
  <si>
    <t>915131112</t>
  </si>
  <si>
    <t>Vodorovné dopravní značení retroreflexní bílou barvou přechody pro chodce, šipky nebo symboly</t>
  </si>
  <si>
    <t>-695357908</t>
  </si>
  <si>
    <t>Vodorovné dopravní značení stříkané barvou přechody pro chodce, šipky, symboly bílé retroreflexní</t>
  </si>
  <si>
    <t>58</t>
  </si>
  <si>
    <t>915491111</t>
  </si>
  <si>
    <t>Vyznačení dopravních pásů z desek z bílého betonu 250/500/100 mm do betonového lože š 250 mm</t>
  </si>
  <si>
    <t>-1372796911</t>
  </si>
  <si>
    <t>Vyznačení dopravních pásů nebo pruhů deskami z desek z bílého betonu 250/500/100 mm do lože z betonu prostého tl. 100 až 150 mm šířky 250 mm</t>
  </si>
  <si>
    <t>61,43+9,74+0,86+54,33+4,23+40,66+1,24+5+8,86+6,86+5+37,21</t>
  </si>
  <si>
    <t>59</t>
  </si>
  <si>
    <t>915491211</t>
  </si>
  <si>
    <t>Osazení vodícího proužku z betonových desek do betonového lože tl do 100 mm š proužku 250 mm</t>
  </si>
  <si>
    <t>539262250</t>
  </si>
  <si>
    <t>Osazení vodicího proužku z betonových prefabrikovaných desek tl. do 120 mm do lože z cementové malty tl. 20 mm, s vyplněním a zatřením spár cementovou maltou s podkladní vrstvou z betonu prostého tř. C 12/15 tl. 50 až 100 mm šířka proužku 250 mm</t>
  </si>
  <si>
    <t>235,42</t>
  </si>
  <si>
    <t>60</t>
  </si>
  <si>
    <t>916131213</t>
  </si>
  <si>
    <t>Osazení silničního obrubníku betonového stojatého s boční opěrou do lože z betonu prostého</t>
  </si>
  <si>
    <t>-1206162556</t>
  </si>
  <si>
    <t>Osazení silničního obrubníku betonového se zřízením lože, s vyplněním a zatřením spár cementovou maltou stojatého s boční opěrou z betonu prostého tř. C 12/15, do lože z betonu prostého téže značky</t>
  </si>
  <si>
    <t>218,06 "Silniční obruba 100x15x25"</t>
  </si>
  <si>
    <t>13,29 "Snížená silniční obruba 100x15x15"</t>
  </si>
  <si>
    <t>8 "Přechodová obruba 100x15x15-25"</t>
  </si>
  <si>
    <t>61</t>
  </si>
  <si>
    <t>592174650</t>
  </si>
  <si>
    <t>obrubník betonový silniční Standard 100x15x25 cm</t>
  </si>
  <si>
    <t>-1068013143</t>
  </si>
  <si>
    <t>obrubník betonový silniční vibrolisovaný 100x15x25 cm</t>
  </si>
  <si>
    <t>2,25+9,83+4,5+54,05+1,3+4,75+5,13+3,82+4,27+3,27+0,75+5,01+0,38+2,15+41,05+5+2,54+2,22+4,7+4,56+2,25+6,61+43,54+0,78+3,35 "Délka stanovena z programu"</t>
  </si>
  <si>
    <t>62</t>
  </si>
  <si>
    <t>592174680</t>
  </si>
  <si>
    <t>obrubník betonový silniční nájezdový Standard 100x15x15 cm</t>
  </si>
  <si>
    <t>2084574375</t>
  </si>
  <si>
    <t>obrubník betonový silniční nájezdový vibrolisovaný 100x15x15 cm</t>
  </si>
  <si>
    <t>4,29+5,8+1,2+2 "Délka stanovena z programu"</t>
  </si>
  <si>
    <t>63</t>
  </si>
  <si>
    <t>592174690</t>
  </si>
  <si>
    <t>obrubník betonový silniční přechodový L + P Standard 100x15x15-25 cm</t>
  </si>
  <si>
    <t>-328307300</t>
  </si>
  <si>
    <t>obrubník betonový silniční přechodový L + P vibrolisovaný 100x15x15-25 cm</t>
  </si>
  <si>
    <t>2+2+2+2"Délka stanovena z programu"</t>
  </si>
  <si>
    <t>64</t>
  </si>
  <si>
    <t>916241113</t>
  </si>
  <si>
    <t>Osazení obrubníku kamenného ležatého s boční opěrou do lože z betonu prostého</t>
  </si>
  <si>
    <t>-1222342223</t>
  </si>
  <si>
    <t>Osazení obrubníku kamenného se zřízením lože, s vyplněním a zatřením spár cementovou maltou ležatého s boční opěrou z betonu prostého tř. C 12/15, do lože z betonu prostého téže značky</t>
  </si>
  <si>
    <t>127,15+24 "Žulová obruba OP4"</t>
  </si>
  <si>
    <t>67,23 "Žulová obruba OP5"</t>
  </si>
  <si>
    <t>65</t>
  </si>
  <si>
    <t>583803430</t>
  </si>
  <si>
    <t>obrubník kamenný přímý, (bPP) žula, OP4 20x25</t>
  </si>
  <si>
    <t>99463986</t>
  </si>
  <si>
    <t>obrubník kamenný přímý, žula, 20x25</t>
  </si>
  <si>
    <t>2,26+1+10,45+8,66+4,78+7,54+4,57+4,14+3,99+17,5+1,07+23,9+5+8,15+19,81+1,67+1,46+1,2"Žulová kamenná obruba OP4 20x25 - délka stanovena z programu"</t>
  </si>
  <si>
    <t>24"Přechodová žulová obruba"</t>
  </si>
  <si>
    <t>66</t>
  </si>
  <si>
    <t>583803530</t>
  </si>
  <si>
    <t>obrubník kamenný přímý, (bSM) žula, OP5 20x20</t>
  </si>
  <si>
    <t>-1015581634</t>
  </si>
  <si>
    <t>obrubník kamenný přímý, žula, 20x20</t>
  </si>
  <si>
    <t>Poznámka k položce:
1 bm = 105 kg</t>
  </si>
  <si>
    <t>5,5+6,5+3+3,35+3+11,33+7+3+8,12+7+3,25+6,18 "Žulová kamenná obruba snížená OP5 20x20 - délka stanovena z programu"</t>
  </si>
  <si>
    <t>67</t>
  </si>
  <si>
    <t>916241213</t>
  </si>
  <si>
    <t>Osazení obrubníku kamenného stojatého s boční opěrou do lože z betonu prostého</t>
  </si>
  <si>
    <t>-717107963</t>
  </si>
  <si>
    <t>Osazení obrubníku kamenného se zřízením lože, s vyplněním a zatřením spár cementovou maltou stojatého s boční opěrou z betonu prostého tř. C 12/15, do lože z betonu prostého téže značky</t>
  </si>
  <si>
    <t>68</t>
  </si>
  <si>
    <t>583802130</t>
  </si>
  <si>
    <t>krajník silniční kamenný, (bPP) žula, KS3 13x20 x 30-80</t>
  </si>
  <si>
    <t>767482425</t>
  </si>
  <si>
    <t>krajník silniční kamenný, žula 13x20 x 30-80</t>
  </si>
  <si>
    <t>1,63+12,38+1,57+0,35+0,35+1,57+21,84+0,86+0,2+0,38+1,65+0,4 "Žulová obruba zahradní KS3 - délka stanovena z programu"</t>
  </si>
  <si>
    <t>69</t>
  </si>
  <si>
    <t>916331112</t>
  </si>
  <si>
    <t>Osazení zahradního obrubníku betonového do lože z betonu s boční opěrou</t>
  </si>
  <si>
    <t>2129093023</t>
  </si>
  <si>
    <t>Osazení zahradního obrubníku betonového s ložem tl. od 50 do 100 mm z betonu prostého tř. C 12/15 s boční opěrou z betonu prostého tř. C 12/15</t>
  </si>
  <si>
    <t>70</t>
  </si>
  <si>
    <t>592173040</t>
  </si>
  <si>
    <t>obrubník betonový zahradní přírodní šedá 50x5x20 cm</t>
  </si>
  <si>
    <t>1755293640</t>
  </si>
  <si>
    <t>5,82+3,54+5,01+0,93+43,35+1,36+1,64+2+1,52+68,56+10,47+1,58+0,85+1,04+1,71+3,13+23,37+25,16+27,93 "Zahradní obruba  - délka stanovena z programu"</t>
  </si>
  <si>
    <t>71</t>
  </si>
  <si>
    <t>936104211</t>
  </si>
  <si>
    <t>Montáž odpadkového koše do betonové patky</t>
  </si>
  <si>
    <t>-1405079712</t>
  </si>
  <si>
    <t>72</t>
  </si>
  <si>
    <t>M09</t>
  </si>
  <si>
    <t>odpadkový koš RAILA - 50l / ocel zn.+prášk.vypal.barva / nerez</t>
  </si>
  <si>
    <t>-259193214</t>
  </si>
  <si>
    <t>73</t>
  </si>
  <si>
    <t>966006221</t>
  </si>
  <si>
    <t>Odstranění trubkového nástavce ze sloupku včetně demontáže dopravní značky</t>
  </si>
  <si>
    <t>538757656</t>
  </si>
  <si>
    <t>Odstranění trubkového nástavce ze sloupku s odklizením materiálu na vzdálenost do 20 m nebo s naložením na dopravní prostředek včetně demontáže dopravní značky</t>
  </si>
  <si>
    <t>74</t>
  </si>
  <si>
    <t>R01</t>
  </si>
  <si>
    <t>Udržovací a zdravotní řez stromů včetně odvozu a likvidace ořezané hmoty 1x (pokud bude nutné tak i výchovný řez podporující tvar stromu s průběžným kmenem a řez, který zvedne výšku nasazení koruny, aby byly všechny koruny v ulici nasazeny ve stejné výšce</t>
  </si>
  <si>
    <t>159688893</t>
  </si>
  <si>
    <t>12 "1. rok"</t>
  </si>
  <si>
    <t>12 "2. rok"</t>
  </si>
  <si>
    <t>12 "3. rok"</t>
  </si>
  <si>
    <t>75</t>
  </si>
  <si>
    <t>R02</t>
  </si>
  <si>
    <t>Kontrola úvazků stromů vč. případné výměny poškozených kůlů</t>
  </si>
  <si>
    <t>-795606056</t>
  </si>
  <si>
    <t>76</t>
  </si>
  <si>
    <t>R03</t>
  </si>
  <si>
    <t>Zalití stromů vč. dovozu vody - 20l/strom, 1x za 14 dní v měsících 03-09</t>
  </si>
  <si>
    <t>-1452987699</t>
  </si>
  <si>
    <t>77</t>
  </si>
  <si>
    <t>R04</t>
  </si>
  <si>
    <t>Zalití keřů vč. dovozu vody - 10l/m2 keřových výsadeb, 1x za 14 dní v měsících 03-09</t>
  </si>
  <si>
    <t>-2008239636</t>
  </si>
  <si>
    <t>20 "1. rok"</t>
  </si>
  <si>
    <t>20 "2. rok"</t>
  </si>
  <si>
    <t>20 "3. rok"</t>
  </si>
  <si>
    <t>78</t>
  </si>
  <si>
    <t>R05</t>
  </si>
  <si>
    <t>Chemické odplevelení mulčované plochy 2x za rok</t>
  </si>
  <si>
    <t>-1080690597</t>
  </si>
  <si>
    <t>79</t>
  </si>
  <si>
    <t>R06</t>
  </si>
  <si>
    <t>Na konci vegetačního období odstranění trojic kůlů</t>
  </si>
  <si>
    <t>816497862</t>
  </si>
  <si>
    <t>997</t>
  </si>
  <si>
    <t>Přesun sutě</t>
  </si>
  <si>
    <t>80</t>
  </si>
  <si>
    <t>997221551</t>
  </si>
  <si>
    <t>Vodorovná doprava suti ze sypkých materiálů do 1 km</t>
  </si>
  <si>
    <t>-1651877835</t>
  </si>
  <si>
    <t>Vodorovná doprava suti bez naložení, ale se složením a s hrubým urovnáním ze sypkých materiálů, na vzdálenost do 1 km</t>
  </si>
  <si>
    <t>240+710 "beton"</t>
  </si>
  <si>
    <t>23,242 "asfalt"</t>
  </si>
  <si>
    <t>81</t>
  </si>
  <si>
    <t>997221559</t>
  </si>
  <si>
    <t>Příplatek ZKD 1 km u vodorovné dopravy suti ze sypkých materiálů</t>
  </si>
  <si>
    <t>-1913771548</t>
  </si>
  <si>
    <t>Vodorovná doprava suti bez naložení, ale se složením a s hrubým urovnáním Příplatek k ceně za každý další i započatý 1 km přes 1 km</t>
  </si>
  <si>
    <t>973,242*16</t>
  </si>
  <si>
    <t>82</t>
  </si>
  <si>
    <t>997221561</t>
  </si>
  <si>
    <t>Vodorovná doprava suti z kusových materiálů do 1 km</t>
  </si>
  <si>
    <t>526310011</t>
  </si>
  <si>
    <t>Vodorovná doprava suti bez naložení, ale se složením a s hrubým urovnáním z kusových materiálů, na vzdálenost do 1 km</t>
  </si>
  <si>
    <t>50,574+2,134+46,509</t>
  </si>
  <si>
    <t>83</t>
  </si>
  <si>
    <t>997221569</t>
  </si>
  <si>
    <t>Příplatek ZKD 1 km u vodorovné dopravy suti z kusových materiálů</t>
  </si>
  <si>
    <t>-1659518397</t>
  </si>
  <si>
    <t>(46,509+2,134)*16</t>
  </si>
  <si>
    <t>50,574*2 "odvoz na skládku TS"</t>
  </si>
  <si>
    <t>84</t>
  </si>
  <si>
    <t>997221815</t>
  </si>
  <si>
    <t>Poplatek za uložení betonového odpadu na skládce (skládkovné)</t>
  </si>
  <si>
    <t>-1572765688</t>
  </si>
  <si>
    <t>Poplatek za uložení stavebního odpadu na skládce (skládkovné) betonového</t>
  </si>
  <si>
    <t>950+46,509+2,134</t>
  </si>
  <si>
    <t>85</t>
  </si>
  <si>
    <t>997221845</t>
  </si>
  <si>
    <t>Poplatek za uložení asfaltového odpadu bez obsahu dehtu na skládce (skládkovné)</t>
  </si>
  <si>
    <t>-960985948</t>
  </si>
  <si>
    <t>Poplatek za uložení stavebního odpadu na skládce (skládkovné) asfaltového bez obsahu dehtu</t>
  </si>
  <si>
    <t>86</t>
  </si>
  <si>
    <t>997221855</t>
  </si>
  <si>
    <t>Poplatek za uložení odpadu zeminy a kameniva na skládce (skládkovné)</t>
  </si>
  <si>
    <t>1313659321</t>
  </si>
  <si>
    <t>Poplatek za uložení stavebního odpadu na skládce (skládkovné) zeminy a kameniva</t>
  </si>
  <si>
    <t>593,245*1,8</t>
  </si>
  <si>
    <t>998</t>
  </si>
  <si>
    <t>Přesun hmot</t>
  </si>
  <si>
    <t>87</t>
  </si>
  <si>
    <t>998225111</t>
  </si>
  <si>
    <t>Přesun hmot pro pozemní komunikace s krytem z kamene, monolitickým betonovým nebo živičným</t>
  </si>
  <si>
    <t>-1587251871</t>
  </si>
  <si>
    <t>Přesun hmot pro komunikace s krytem z kameniva, monolitickým betonovým nebo živičným dopravní vzdálenost do 200 m jakékoliv délky objektu</t>
  </si>
  <si>
    <t>VRN</t>
  </si>
  <si>
    <t>Vedlejší rozpočtové náklady</t>
  </si>
  <si>
    <t>VRN1</t>
  </si>
  <si>
    <t>Průzkumné, geodetické a projektové práce</t>
  </si>
  <si>
    <t>88</t>
  </si>
  <si>
    <t>011314000</t>
  </si>
  <si>
    <t>Archeologický dohled</t>
  </si>
  <si>
    <t>soubor</t>
  </si>
  <si>
    <t>1024</t>
  </si>
  <si>
    <t>-217554647</t>
  </si>
  <si>
    <t>Průzkumné, geodetické a projektové práce průzkumné práce archeologická činnost archeologický dohled</t>
  </si>
  <si>
    <t>89</t>
  </si>
  <si>
    <t>012103000</t>
  </si>
  <si>
    <t>Geodetické práce před výstavbou</t>
  </si>
  <si>
    <t>-271137442</t>
  </si>
  <si>
    <t>Průzkumné, geodetické a projektové práce geodetické práce před výstavbou</t>
  </si>
  <si>
    <t>90</t>
  </si>
  <si>
    <t>012203000</t>
  </si>
  <si>
    <t>Geodetické práce při provádění stavby</t>
  </si>
  <si>
    <t>-533750758</t>
  </si>
  <si>
    <t>Průzkumné, geodetické a projektové práce geodetické práce při provádění stavby</t>
  </si>
  <si>
    <t>91</t>
  </si>
  <si>
    <t>012303000</t>
  </si>
  <si>
    <t>Geodetické práce po výstavbě</t>
  </si>
  <si>
    <t>822148136</t>
  </si>
  <si>
    <t>Průzkumné, geodetické a projektové práce geodetické práce po výstavbě</t>
  </si>
  <si>
    <t xml:space="preserve">Poznámka k položce:
zajištění geometrického plánu
</t>
  </si>
  <si>
    <t>92</t>
  </si>
  <si>
    <t>012403000</t>
  </si>
  <si>
    <t>Kartografické práce</t>
  </si>
  <si>
    <t>-625206421</t>
  </si>
  <si>
    <t>Průzkumné, geodetické a projektové práce geodetické práce kartografické práce</t>
  </si>
  <si>
    <t>Poznámka k položce:
zápis do technické mapy města</t>
  </si>
  <si>
    <t>93</t>
  </si>
  <si>
    <t>013254000</t>
  </si>
  <si>
    <t>Dokumentace skutečného provedení stavby</t>
  </si>
  <si>
    <t>1476145922</t>
  </si>
  <si>
    <t>Průzkumné, geodetické a projektové práce projektové práce dokumentace stavby (výkresová a textová) skutečného provedení stavby</t>
  </si>
  <si>
    <t>Poznámka k položce:
(3x v tištěné formě + 1x v digitální formě na CD nosiči v obecně dostupných formátech)</t>
  </si>
  <si>
    <t>VRN3</t>
  </si>
  <si>
    <t>Zařízení staveniště</t>
  </si>
  <si>
    <t>94</t>
  </si>
  <si>
    <t>031002000</t>
  </si>
  <si>
    <t>Související práce pro zařízení staveniště</t>
  </si>
  <si>
    <t>-1439223684</t>
  </si>
  <si>
    <t>Hlavní tituly průvodních činností a nákladů zařízení staveniště související (přípravné) práce</t>
  </si>
  <si>
    <t>95</t>
  </si>
  <si>
    <t>032002000</t>
  </si>
  <si>
    <t>Vybavení staveniště</t>
  </si>
  <si>
    <t>-966924259</t>
  </si>
  <si>
    <t>Hlavní tituly průvodních činností a nákladů zařízení staveniště vybavení staveniště</t>
  </si>
  <si>
    <t>96</t>
  </si>
  <si>
    <t>032103000</t>
  </si>
  <si>
    <t>Náklady na stavební buňky</t>
  </si>
  <si>
    <t>-9169206</t>
  </si>
  <si>
    <t>Zařízení staveniště vybavení staveniště náklady na stavební buňky</t>
  </si>
  <si>
    <t>97</t>
  </si>
  <si>
    <t>032403000</t>
  </si>
  <si>
    <t>Provizorní komunikace</t>
  </si>
  <si>
    <t>1485222133</t>
  </si>
  <si>
    <t>Zařízení staveniště vybavení staveniště provizorní komunikace</t>
  </si>
  <si>
    <t>98</t>
  </si>
  <si>
    <t>032503000</t>
  </si>
  <si>
    <t>Skládky na staveništi</t>
  </si>
  <si>
    <t>-1895407354</t>
  </si>
  <si>
    <t>Zařízení staveniště vybavení staveniště skládky na staveništi</t>
  </si>
  <si>
    <t>99</t>
  </si>
  <si>
    <t>034002000</t>
  </si>
  <si>
    <t>Zabezpečení staveniště</t>
  </si>
  <si>
    <t>-697223770</t>
  </si>
  <si>
    <t>Hlavní tituly průvodních činností a nákladů zařízení staveniště zabezpečení staveniště</t>
  </si>
  <si>
    <t>100</t>
  </si>
  <si>
    <t>034303000</t>
  </si>
  <si>
    <t>Dopravní značení na staveništi</t>
  </si>
  <si>
    <t>489855789</t>
  </si>
  <si>
    <t>Zařízení staveniště zabezpečení staveniště dopravní značení na staveništi</t>
  </si>
  <si>
    <t>101</t>
  </si>
  <si>
    <t>034503000</t>
  </si>
  <si>
    <t>Informační tabule na staveništi</t>
  </si>
  <si>
    <t>-241564804</t>
  </si>
  <si>
    <t>Zařízení staveniště zabezpečení staveniště informační tabule</t>
  </si>
  <si>
    <t>Poznámka k položce:
Velký billboard 5,1x4,2m</t>
  </si>
  <si>
    <t>102</t>
  </si>
  <si>
    <t>039002000</t>
  </si>
  <si>
    <t>Zrušení zařízení staveniště</t>
  </si>
  <si>
    <t>576473893</t>
  </si>
  <si>
    <t>Hlavní tituly průvodních činností a nákladů zařízení staveniště zrušení zařízení staveniště</t>
  </si>
  <si>
    <t>VRN4</t>
  </si>
  <si>
    <t>Inženýrská činnost</t>
  </si>
  <si>
    <t>103</t>
  </si>
  <si>
    <t>041002000</t>
  </si>
  <si>
    <t>Dozory</t>
  </si>
  <si>
    <t>-1397114016</t>
  </si>
  <si>
    <t>Hlavní tituly průvodních činností a nákladů inženýrská činnost dozory</t>
  </si>
  <si>
    <t>Poznámka k položce:
dozor geologa</t>
  </si>
  <si>
    <t>104</t>
  </si>
  <si>
    <t>041903000</t>
  </si>
  <si>
    <t>Dozor jiné osoby</t>
  </si>
  <si>
    <t>-1276381608</t>
  </si>
  <si>
    <t>Inženýrská činnost dozory dozor jiné osoby</t>
  </si>
  <si>
    <t>Poznámka k položce:
dozor statika</t>
  </si>
  <si>
    <t>105</t>
  </si>
  <si>
    <t>043002000</t>
  </si>
  <si>
    <t>Zkoušky a ostatní měření</t>
  </si>
  <si>
    <t>-1108216724</t>
  </si>
  <si>
    <t>Hlavní tituly průvodních činností a nákladů inženýrská činnost zkoušky a ostatní měření</t>
  </si>
  <si>
    <t>Poznámka k položce:
provedení kontrol a zkoušek stavebních prací</t>
  </si>
  <si>
    <t>106</t>
  </si>
  <si>
    <t>043134000</t>
  </si>
  <si>
    <t>Zkoušky zatěžovací</t>
  </si>
  <si>
    <t>885510198</t>
  </si>
  <si>
    <t>Inženýrská činnost zkoušky a ostatní měření zkoušky zátěžové</t>
  </si>
  <si>
    <t>107</t>
  </si>
  <si>
    <t>044002000</t>
  </si>
  <si>
    <t>Revize</t>
  </si>
  <si>
    <t>1013526505</t>
  </si>
  <si>
    <t>Hlavní tituly průvodních činností a nákladů inženýrská činnost revize</t>
  </si>
  <si>
    <t>Poznámka k položce:
komplexní vyzkoušení zařízení za účasti příslušných řemeslníků</t>
  </si>
  <si>
    <t>108</t>
  </si>
  <si>
    <t>045002000</t>
  </si>
  <si>
    <t>Kompletační a koordinační činnost</t>
  </si>
  <si>
    <t>423908606</t>
  </si>
  <si>
    <t>Hlavní tituly průvodních činností a nákladů inženýrská činnost kompletační a koordinační činnost</t>
  </si>
  <si>
    <t>109</t>
  </si>
  <si>
    <t>049002000</t>
  </si>
  <si>
    <t>Ostatní inženýrská činnost</t>
  </si>
  <si>
    <t>-27011877</t>
  </si>
  <si>
    <t>Hlavní tituly průvodních činností a nákladů inženýrská činnost ostatní inženýrská činnost</t>
  </si>
  <si>
    <t>Poznámka k položce:
zajištění dokladů pro předání stavby a kolaudační souhlas</t>
  </si>
  <si>
    <t>110</t>
  </si>
  <si>
    <t>049203000</t>
  </si>
  <si>
    <t>Náklady stanovené zvláštními předpisy</t>
  </si>
  <si>
    <t>-1437788358</t>
  </si>
  <si>
    <t>Inženýrská činnost inženýrská činnost ostatní náklady stanovené zvláštními předpisy</t>
  </si>
  <si>
    <t>Poznámka k položce:
zajištění povolení zvláštního užívání komunikace vč. poplatku</t>
  </si>
  <si>
    <t>VRN7</t>
  </si>
  <si>
    <t>Provozní vlivy</t>
  </si>
  <si>
    <t>111</t>
  </si>
  <si>
    <t>072002000</t>
  </si>
  <si>
    <t>Silniční provoz</t>
  </si>
  <si>
    <t>-171041285</t>
  </si>
  <si>
    <t>Hlavní tituly průvodních činností a nákladů provozní vlivy silniční provoz</t>
  </si>
  <si>
    <t>112</t>
  </si>
  <si>
    <t>075002000</t>
  </si>
  <si>
    <t>Ochranná pásma</t>
  </si>
  <si>
    <t>1168334973</t>
  </si>
  <si>
    <t>Hlavní tituly průvodních činností a nákladů provozní vlivy ochranná pásma</t>
  </si>
  <si>
    <t>Poznámka k položce:
ochrana stávajících inženýrských sítí na staveništi, včetně jejich vytyčení</t>
  </si>
  <si>
    <t>113</t>
  </si>
  <si>
    <t>079002000</t>
  </si>
  <si>
    <t>Ostatní provozní vlivy</t>
  </si>
  <si>
    <t>239664531</t>
  </si>
  <si>
    <t>Hlavní tituly průvodních činností a nákladů provozní vlivy ostatní provozní vlivy</t>
  </si>
  <si>
    <t>VRN9</t>
  </si>
  <si>
    <t>Ostatní náklady</t>
  </si>
  <si>
    <t>114</t>
  </si>
  <si>
    <t>091002000</t>
  </si>
  <si>
    <t>Ostatní náklady související s objektem</t>
  </si>
  <si>
    <t>-690211809</t>
  </si>
  <si>
    <t>Hlavní tituly průvodních činností a nákladů ostatní náklady související s objektem</t>
  </si>
  <si>
    <t>Poznámka k položce:
pamětní deska 30*40cm vč. sloupku a patky</t>
  </si>
  <si>
    <t>SO401 - Veřejné osvětlení</t>
  </si>
  <si>
    <t xml:space="preserve">    4 - Vodorovné konstrukce</t>
  </si>
  <si>
    <t>PSV - Práce a dodávky PSV</t>
  </si>
  <si>
    <t xml:space="preserve">    741 - Elektroinstalace - silnoproud</t>
  </si>
  <si>
    <t xml:space="preserve">    743 - Elektromontáže - hrubá montáž</t>
  </si>
  <si>
    <t>HZS - Hodinové zúčtovací sazby</t>
  </si>
  <si>
    <t>131201201</t>
  </si>
  <si>
    <t>Hloubení jam zapažených v hornině tř. 3 objemu do 100 m3</t>
  </si>
  <si>
    <t>-1176651537</t>
  </si>
  <si>
    <t>Hloubení zapažených jam a zářezů  s urovnáním dna do předepsaného profilu a spádu v hornině tř. 3 do 100 m3</t>
  </si>
  <si>
    <t>1,2*1,2*1,5*10</t>
  </si>
  <si>
    <t>132101101</t>
  </si>
  <si>
    <t>Hloubení rýh šířky do 600 mm v hornině tř. 1 a 2 objemu do 100 m3</t>
  </si>
  <si>
    <t>-669433172</t>
  </si>
  <si>
    <t>Hloubení zapažených i nezapažených rýh šířky do 600 mm s urovnáním dna do předepsaného profilu a spádu v horninách tř. 1 a 2 do 100 m3</t>
  </si>
  <si>
    <t>225*0,35*0,8</t>
  </si>
  <si>
    <t>1709406708</t>
  </si>
  <si>
    <t>63+21,6</t>
  </si>
  <si>
    <t>171201211</t>
  </si>
  <si>
    <t>Poplatek za uložení odpadu ze sypaniny na skládce (skládkovné)</t>
  </si>
  <si>
    <t>-1337587445</t>
  </si>
  <si>
    <t>Uložení sypaniny poplatek za uložení sypaniny na skládce (skládkovné)</t>
  </si>
  <si>
    <t>63*1,9</t>
  </si>
  <si>
    <t>174101101</t>
  </si>
  <si>
    <t>Zásyp jam, šachet rýh nebo kolem objektů sypaninou se zhutněním</t>
  </si>
  <si>
    <t>-634696540</t>
  </si>
  <si>
    <t>Zásyp sypaninou z jakékoliv horniny s uložením výkopku ve vrstvách se zhutněním jam, šachet, rýh nebo kolem objektů v těchto vykopávkách</t>
  </si>
  <si>
    <t>21,6</t>
  </si>
  <si>
    <t>225*0,35*0,6</t>
  </si>
  <si>
    <t>R001</t>
  </si>
  <si>
    <t>Pouzdrový základ pro stožár VO v trase 30x150 cm</t>
  </si>
  <si>
    <t>1911809337</t>
  </si>
  <si>
    <t>Vodorovné konstrukce</t>
  </si>
  <si>
    <t>451572111</t>
  </si>
  <si>
    <t>Lože pod potrubí otevřený výkop z kameniva drobného těženého</t>
  </si>
  <si>
    <t>-123255534</t>
  </si>
  <si>
    <t>Lože pod potrubí, stoky a drobné objekty v otevřeném výkopu z kameniva drobného těženého 0 až 4 mm</t>
  </si>
  <si>
    <t>899722111</t>
  </si>
  <si>
    <t>Krytí potrubí z plastů výstražnou fólií z PVC 20 cm</t>
  </si>
  <si>
    <t>211641814</t>
  </si>
  <si>
    <t>Krytí potrubí z plastů výstražnou fólií z PVC šířky 20 cm</t>
  </si>
  <si>
    <t>275651663</t>
  </si>
  <si>
    <t>Vodorovná doprava suti  bez naložení, ale se složením a s hrubým urovnáním z kusových materiálů, na vzdálenost do 1 km</t>
  </si>
  <si>
    <t>Poznámka k položce:
odvoz stožárů na TS</t>
  </si>
  <si>
    <t>-11921307</t>
  </si>
  <si>
    <t>Vodorovná doprava suti  bez naložení, ale se složením a s hrubým urovnáním Příplatek k ceně za každý další i započatý 1 km přes 1 km</t>
  </si>
  <si>
    <t>PSV</t>
  </si>
  <si>
    <t>Práce a dodávky PSV</t>
  </si>
  <si>
    <t>741</t>
  </si>
  <si>
    <t>Elektroinstalace - silnoproud</t>
  </si>
  <si>
    <t>741110053</t>
  </si>
  <si>
    <t>Montáž trubka plastová ohebná D přes 35 mm uložená volně</t>
  </si>
  <si>
    <t>-197050189</t>
  </si>
  <si>
    <t>Montáž trubek elektroinstalačních s nasunutím nebo našroubováním do krabic plastových ohebných, uložených volně, vnější D přes 35 mm</t>
  </si>
  <si>
    <t>250 "veřejné osvětlení"</t>
  </si>
  <si>
    <t>250 "Rezerva"</t>
  </si>
  <si>
    <t>345713610</t>
  </si>
  <si>
    <t>trubka elektroinstalační ohebná Kopodur, HDPE KD 09050</t>
  </si>
  <si>
    <t>357714367</t>
  </si>
  <si>
    <t>trubka elektroinstalační tuhá dvouplášťová korugovaná D 41/50 mm, HDPE</t>
  </si>
  <si>
    <t>Poznámka k položce:
EAN 8595057698178</t>
  </si>
  <si>
    <t>250" rezerva HDPE DN40 šedá"</t>
  </si>
  <si>
    <t>741122211</t>
  </si>
  <si>
    <t>Montáž kabel Cu plný kulatý žíla 3x1,5 až 6 mm2 uložený volně (CYKY)</t>
  </si>
  <si>
    <t>648638146</t>
  </si>
  <si>
    <t>Montáž kabelů měděných bez ukončení uložených volně nebo v liště plných kulatých (CYKY) počtu a průřezu žil 3x1,5 až 6 mm2</t>
  </si>
  <si>
    <t>341110300</t>
  </si>
  <si>
    <t>kabel silový s Cu jádrem CYKY 3x1,5 mm2</t>
  </si>
  <si>
    <t>1842005978</t>
  </si>
  <si>
    <t>Poznámka k položce:
obsah kovu [kg/m], Cu =0,044, Al =0</t>
  </si>
  <si>
    <t>741122234</t>
  </si>
  <si>
    <t>Montáž kabel Cu plný kulatý žíla 5x16 mm2 uložený volně (CYKY)</t>
  </si>
  <si>
    <t>-2061553632</t>
  </si>
  <si>
    <t>Montáž kabelů měděných bez ukončení uložených volně nebo v liště plných kulatých (CYKY) počtu a průřezu žil 5x16 mm2</t>
  </si>
  <si>
    <t>M001</t>
  </si>
  <si>
    <t>kabel silový s Cu jádrem CYKY 5x16 mm2</t>
  </si>
  <si>
    <t>1639810974</t>
  </si>
  <si>
    <t>741410001</t>
  </si>
  <si>
    <t>Montáž vodič uzemňovací pásek D do 120 mm2 na povrchu</t>
  </si>
  <si>
    <t>618192775</t>
  </si>
  <si>
    <t>Montáž uzemňovacího vedení s upevněním, propojením a připojením pomocí svorek na povrchu pásku průřezu do 120 mm2</t>
  </si>
  <si>
    <t>354420620</t>
  </si>
  <si>
    <t>pás zemnící 30 x 4 mm FeZn</t>
  </si>
  <si>
    <t>-476731621</t>
  </si>
  <si>
    <t>741420021</t>
  </si>
  <si>
    <t>Montáž svorka hromosvodná se 2 šrouby</t>
  </si>
  <si>
    <t>-520740206</t>
  </si>
  <si>
    <t>Montáž hromosvodného vedení svorek se 2 šrouby</t>
  </si>
  <si>
    <t>354418950</t>
  </si>
  <si>
    <t>svorka připojovací SP1 k připojení kovových částí</t>
  </si>
  <si>
    <t>-231153580</t>
  </si>
  <si>
    <t>svorka připojovací k připojení kovových částí</t>
  </si>
  <si>
    <t>354419960</t>
  </si>
  <si>
    <t>svorka odbočovací a spojovací SR 3a pro spojování kruhových a páskových vodičů    FeZn</t>
  </si>
  <si>
    <t>114446268</t>
  </si>
  <si>
    <t>svorka odbočovací a spojovací pro spojování kruhových a páskových vodičů, FeZn</t>
  </si>
  <si>
    <t>R002</t>
  </si>
  <si>
    <t>Montáž pojistek</t>
  </si>
  <si>
    <t>474101762</t>
  </si>
  <si>
    <t>M002</t>
  </si>
  <si>
    <t xml:space="preserve">Pojistka  6A gG 						</t>
  </si>
  <si>
    <t>921616449</t>
  </si>
  <si>
    <t>R003</t>
  </si>
  <si>
    <t>Stožár ocelový do délky 12m</t>
  </si>
  <si>
    <t>-1880430858</t>
  </si>
  <si>
    <t>stožár ocelový do délky 12m</t>
  </si>
  <si>
    <t>M003</t>
  </si>
  <si>
    <t>Stožár 6m bezpaticový - žárový zinek</t>
  </si>
  <si>
    <t>-146976810</t>
  </si>
  <si>
    <t>R004</t>
  </si>
  <si>
    <t>Výložník ocelový 1-ramenný do hmotnosti 35kg</t>
  </si>
  <si>
    <t>1134456932</t>
  </si>
  <si>
    <t>M004</t>
  </si>
  <si>
    <t xml:space="preserve">Výložník  1000  pro stožáry 						</t>
  </si>
  <si>
    <t>1522428282</t>
  </si>
  <si>
    <t>R005</t>
  </si>
  <si>
    <t>Stožárová ochranná manžeta</t>
  </si>
  <si>
    <t>-361937291</t>
  </si>
  <si>
    <t>M005</t>
  </si>
  <si>
    <t>Manžeta ochranná stožárová</t>
  </si>
  <si>
    <t>1139739637</t>
  </si>
  <si>
    <t>R006</t>
  </si>
  <si>
    <t>Elektrovýzbroj stožáru pro 1 okruh</t>
  </si>
  <si>
    <t>-710596919</t>
  </si>
  <si>
    <t>elektrovýzbroj stožáru pro 1 okruh</t>
  </si>
  <si>
    <t>M006</t>
  </si>
  <si>
    <t>Elektrovýzbroj stožárová do 5x 25mm2</t>
  </si>
  <si>
    <t>584027680</t>
  </si>
  <si>
    <t>M007</t>
  </si>
  <si>
    <t>Pouzdro SP 250/1500 stožárové</t>
  </si>
  <si>
    <t>1380658946</t>
  </si>
  <si>
    <t>R007</t>
  </si>
  <si>
    <t>Svítidlo výbojkové do 125 W</t>
  </si>
  <si>
    <t>-410096096</t>
  </si>
  <si>
    <t>M008</t>
  </si>
  <si>
    <t xml:space="preserve">Výbojka SOD  70W/E40 </t>
  </si>
  <si>
    <t>2105067260</t>
  </si>
  <si>
    <t xml:space="preserve">Výbojka SOD  100W/E40 </t>
  </si>
  <si>
    <t>M009</t>
  </si>
  <si>
    <t>SV.VYBO.SCHR.ATOS 70W KP</t>
  </si>
  <si>
    <t>803324535</t>
  </si>
  <si>
    <t>SV.VYBO.SCHR.ATOS 100W KP</t>
  </si>
  <si>
    <t>743</t>
  </si>
  <si>
    <t>Elektromontáže - hrubá montáž</t>
  </si>
  <si>
    <t>743611121</t>
  </si>
  <si>
    <t>Montáž vodič uzemňovací drát nebo lano D do 10 mm na povrchu</t>
  </si>
  <si>
    <t>1974512253</t>
  </si>
  <si>
    <t>Montáž uzemňovacího vedení s upevněním, propojením a připojením pomocí svorek na povrchu vodičů FeZn drátu nebo lana D do 10 mm</t>
  </si>
  <si>
    <t>354410730</t>
  </si>
  <si>
    <t>drát průměr 10 mm FeZn</t>
  </si>
  <si>
    <t>788772306</t>
  </si>
  <si>
    <t>Součásti pro hromosvody a uzemňování vodiče  svodů dráty FeZn drát průměr 10 mm FeZn  1 kg=1,61m</t>
  </si>
  <si>
    <t>Poznámka k položce:
Hmotnost: 0,62 kg/m</t>
  </si>
  <si>
    <t>HZS</t>
  </si>
  <si>
    <t>Hodinové zúčtovací sazby</t>
  </si>
  <si>
    <t>HZS4131</t>
  </si>
  <si>
    <t>Hodinová zúčtovací sazba jeřábník</t>
  </si>
  <si>
    <t>hod</t>
  </si>
  <si>
    <t>512</t>
  </si>
  <si>
    <t>1402512856</t>
  </si>
  <si>
    <t>Hodinové zúčtovací sazby ostatních profesí obsluha stavebních strojů a zařízení jeřábník</t>
  </si>
  <si>
    <t>Poznámka k položce:
Demontáž stávajícího zařízení</t>
  </si>
  <si>
    <t>HZS4141</t>
  </si>
  <si>
    <t>Hodinová zúčtovací sazba vazač břemen</t>
  </si>
  <si>
    <t>357659905</t>
  </si>
  <si>
    <t>Hodinové zúčtovací sazby ostatních profesí obsluha stavebních strojů a zařízení vazač břemen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</si>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</sst>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" fontId="28" fillId="0" borderId="18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>
      <alignment vertical="center"/>
    </xf>
    <xf numFmtId="4" fontId="28" fillId="0" borderId="24" xfId="0" applyNumberFormat="1" applyFont="1" applyBorder="1" applyAlignment="1">
      <alignment vertical="center"/>
    </xf>
    <xf numFmtId="166" fontId="28" fillId="0" borderId="24" xfId="0" applyNumberFormat="1" applyFont="1" applyBorder="1" applyAlignment="1">
      <alignment vertical="center"/>
    </xf>
    <xf numFmtId="4" fontId="28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6" xfId="0" applyNumberFormat="1" applyFont="1" applyBorder="1" applyAlignment="1"/>
    <xf numFmtId="166" fontId="31" fillId="0" borderId="17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36" fillId="0" borderId="0" xfId="0" applyFont="1" applyAlignment="1">
      <alignment vertical="center" wrapText="1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9" fillId="2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31" t="s">
        <v>8</v>
      </c>
      <c r="AS2" s="332"/>
      <c r="AT2" s="332"/>
      <c r="AU2" s="332"/>
      <c r="AV2" s="332"/>
      <c r="AW2" s="332"/>
      <c r="AX2" s="332"/>
      <c r="AY2" s="332"/>
      <c r="AZ2" s="332"/>
      <c r="BA2" s="332"/>
      <c r="BB2" s="332"/>
      <c r="BC2" s="332"/>
      <c r="BD2" s="332"/>
      <c r="BE2" s="332"/>
      <c r="BS2" s="22" t="s">
        <v>9</v>
      </c>
      <c r="BT2" s="22" t="s">
        <v>10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spans="1:74" ht="36.950000000000003" customHeight="1">
      <c r="B4" s="26"/>
      <c r="C4" s="27"/>
      <c r="D4" s="28" t="s">
        <v>12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13</v>
      </c>
      <c r="BE4" s="31" t="s">
        <v>14</v>
      </c>
      <c r="BS4" s="22" t="s">
        <v>15</v>
      </c>
    </row>
    <row r="5" spans="1:74" ht="14.45" customHeight="1">
      <c r="B5" s="26"/>
      <c r="C5" s="27"/>
      <c r="D5" s="32" t="s">
        <v>16</v>
      </c>
      <c r="E5" s="27"/>
      <c r="F5" s="27"/>
      <c r="G5" s="27"/>
      <c r="H5" s="27"/>
      <c r="I5" s="27"/>
      <c r="J5" s="27"/>
      <c r="K5" s="298" t="s">
        <v>17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7"/>
      <c r="AQ5" s="29"/>
      <c r="BE5" s="296" t="s">
        <v>18</v>
      </c>
      <c r="BS5" s="22" t="s">
        <v>9</v>
      </c>
    </row>
    <row r="6" spans="1:74" ht="36.950000000000003" customHeight="1">
      <c r="B6" s="26"/>
      <c r="C6" s="27"/>
      <c r="D6" s="34" t="s">
        <v>19</v>
      </c>
      <c r="E6" s="27"/>
      <c r="F6" s="27"/>
      <c r="G6" s="27"/>
      <c r="H6" s="27"/>
      <c r="I6" s="27"/>
      <c r="J6" s="27"/>
      <c r="K6" s="300" t="s">
        <v>20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7"/>
      <c r="AQ6" s="29"/>
      <c r="BE6" s="297"/>
      <c r="BS6" s="22" t="s">
        <v>9</v>
      </c>
    </row>
    <row r="7" spans="1:74" ht="14.45" customHeight="1">
      <c r="B7" s="26"/>
      <c r="C7" s="27"/>
      <c r="D7" s="35" t="s">
        <v>21</v>
      </c>
      <c r="E7" s="27"/>
      <c r="F7" s="27"/>
      <c r="G7" s="27"/>
      <c r="H7" s="27"/>
      <c r="I7" s="27"/>
      <c r="J7" s="27"/>
      <c r="K7" s="33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5</v>
      </c>
      <c r="AO7" s="27"/>
      <c r="AP7" s="27"/>
      <c r="AQ7" s="29"/>
      <c r="BE7" s="297"/>
      <c r="BS7" s="22" t="s">
        <v>9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297"/>
      <c r="BS8" s="22" t="s">
        <v>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297"/>
      <c r="BS9" s="22" t="s">
        <v>9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5</v>
      </c>
      <c r="AO10" s="27"/>
      <c r="AP10" s="27"/>
      <c r="AQ10" s="29"/>
      <c r="BE10" s="297"/>
      <c r="BS10" s="22" t="s">
        <v>9</v>
      </c>
    </row>
    <row r="11" spans="1:74" ht="18.399999999999999" customHeight="1">
      <c r="B11" s="26"/>
      <c r="C11" s="27"/>
      <c r="D11" s="27"/>
      <c r="E11" s="33" t="s">
        <v>24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29</v>
      </c>
      <c r="AL11" s="27"/>
      <c r="AM11" s="27"/>
      <c r="AN11" s="33" t="s">
        <v>5</v>
      </c>
      <c r="AO11" s="27"/>
      <c r="AP11" s="27"/>
      <c r="AQ11" s="29"/>
      <c r="BE11" s="297"/>
      <c r="BS11" s="22" t="s">
        <v>9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297"/>
      <c r="BS12" s="22" t="s">
        <v>9</v>
      </c>
    </row>
    <row r="13" spans="1:74" ht="14.45" customHeight="1">
      <c r="B13" s="26"/>
      <c r="C13" s="27"/>
      <c r="D13" s="35" t="s">
        <v>30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31</v>
      </c>
      <c r="AO13" s="27"/>
      <c r="AP13" s="27"/>
      <c r="AQ13" s="29"/>
      <c r="BE13" s="297"/>
      <c r="BS13" s="22" t="s">
        <v>9</v>
      </c>
    </row>
    <row r="14" spans="1:74">
      <c r="B14" s="26"/>
      <c r="C14" s="27"/>
      <c r="D14" s="27"/>
      <c r="E14" s="301" t="s">
        <v>31</v>
      </c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35" t="s">
        <v>29</v>
      </c>
      <c r="AL14" s="27"/>
      <c r="AM14" s="27"/>
      <c r="AN14" s="37" t="s">
        <v>31</v>
      </c>
      <c r="AO14" s="27"/>
      <c r="AP14" s="27"/>
      <c r="AQ14" s="29"/>
      <c r="BE14" s="297"/>
      <c r="BS14" s="22" t="s">
        <v>9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297"/>
      <c r="BS15" s="22" t="s">
        <v>6</v>
      </c>
    </row>
    <row r="16" spans="1:74" ht="14.45" customHeight="1">
      <c r="B16" s="26"/>
      <c r="C16" s="27"/>
      <c r="D16" s="35" t="s">
        <v>32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5</v>
      </c>
      <c r="AO16" s="27"/>
      <c r="AP16" s="27"/>
      <c r="AQ16" s="29"/>
      <c r="BE16" s="297"/>
      <c r="BS16" s="22" t="s">
        <v>6</v>
      </c>
    </row>
    <row r="17" spans="2:71" ht="18.399999999999999" customHeight="1">
      <c r="B17" s="26"/>
      <c r="C17" s="27"/>
      <c r="D17" s="27"/>
      <c r="E17" s="33" t="s">
        <v>24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29</v>
      </c>
      <c r="AL17" s="27"/>
      <c r="AM17" s="27"/>
      <c r="AN17" s="33" t="s">
        <v>5</v>
      </c>
      <c r="AO17" s="27"/>
      <c r="AP17" s="27"/>
      <c r="AQ17" s="29"/>
      <c r="BE17" s="297"/>
      <c r="BS17" s="22" t="s">
        <v>33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297"/>
      <c r="BS18" s="22" t="s">
        <v>9</v>
      </c>
    </row>
    <row r="19" spans="2:71" ht="14.45" customHeight="1">
      <c r="B19" s="26"/>
      <c r="C19" s="27"/>
      <c r="D19" s="35" t="s">
        <v>34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297"/>
      <c r="BS19" s="22" t="s">
        <v>9</v>
      </c>
    </row>
    <row r="20" spans="2:71" ht="16.5" customHeight="1">
      <c r="B20" s="26"/>
      <c r="C20" s="27"/>
      <c r="D20" s="27"/>
      <c r="E20" s="303" t="s">
        <v>5</v>
      </c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03"/>
      <c r="U20" s="303"/>
      <c r="V20" s="303"/>
      <c r="W20" s="303"/>
      <c r="X20" s="303"/>
      <c r="Y20" s="303"/>
      <c r="Z20" s="303"/>
      <c r="AA20" s="303"/>
      <c r="AB20" s="303"/>
      <c r="AC20" s="303"/>
      <c r="AD20" s="303"/>
      <c r="AE20" s="303"/>
      <c r="AF20" s="303"/>
      <c r="AG20" s="303"/>
      <c r="AH20" s="303"/>
      <c r="AI20" s="303"/>
      <c r="AJ20" s="303"/>
      <c r="AK20" s="303"/>
      <c r="AL20" s="303"/>
      <c r="AM20" s="303"/>
      <c r="AN20" s="303"/>
      <c r="AO20" s="27"/>
      <c r="AP20" s="27"/>
      <c r="AQ20" s="29"/>
      <c r="BE20" s="297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297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297"/>
    </row>
    <row r="23" spans="2:71" s="1" customFormat="1" ht="25.9" customHeight="1">
      <c r="B23" s="39"/>
      <c r="C23" s="40"/>
      <c r="D23" s="41" t="s">
        <v>35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04">
        <f>ROUND(AG51,2)</f>
        <v>0</v>
      </c>
      <c r="AL23" s="305"/>
      <c r="AM23" s="305"/>
      <c r="AN23" s="305"/>
      <c r="AO23" s="305"/>
      <c r="AP23" s="40"/>
      <c r="AQ23" s="43"/>
      <c r="BE23" s="297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297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06" t="s">
        <v>36</v>
      </c>
      <c r="M25" s="306"/>
      <c r="N25" s="306"/>
      <c r="O25" s="306"/>
      <c r="P25" s="40"/>
      <c r="Q25" s="40"/>
      <c r="R25" s="40"/>
      <c r="S25" s="40"/>
      <c r="T25" s="40"/>
      <c r="U25" s="40"/>
      <c r="V25" s="40"/>
      <c r="W25" s="306" t="s">
        <v>37</v>
      </c>
      <c r="X25" s="306"/>
      <c r="Y25" s="306"/>
      <c r="Z25" s="306"/>
      <c r="AA25" s="306"/>
      <c r="AB25" s="306"/>
      <c r="AC25" s="306"/>
      <c r="AD25" s="306"/>
      <c r="AE25" s="306"/>
      <c r="AF25" s="40"/>
      <c r="AG25" s="40"/>
      <c r="AH25" s="40"/>
      <c r="AI25" s="40"/>
      <c r="AJ25" s="40"/>
      <c r="AK25" s="306" t="s">
        <v>38</v>
      </c>
      <c r="AL25" s="306"/>
      <c r="AM25" s="306"/>
      <c r="AN25" s="306"/>
      <c r="AO25" s="306"/>
      <c r="AP25" s="40"/>
      <c r="AQ25" s="43"/>
      <c r="BE25" s="297"/>
    </row>
    <row r="26" spans="2:71" s="2" customFormat="1" ht="14.45" customHeight="1">
      <c r="B26" s="45"/>
      <c r="C26" s="46"/>
      <c r="D26" s="47" t="s">
        <v>39</v>
      </c>
      <c r="E26" s="46"/>
      <c r="F26" s="47" t="s">
        <v>40</v>
      </c>
      <c r="G26" s="46"/>
      <c r="H26" s="46"/>
      <c r="I26" s="46"/>
      <c r="J26" s="46"/>
      <c r="K26" s="46"/>
      <c r="L26" s="307">
        <v>0.21</v>
      </c>
      <c r="M26" s="308"/>
      <c r="N26" s="308"/>
      <c r="O26" s="308"/>
      <c r="P26" s="46"/>
      <c r="Q26" s="46"/>
      <c r="R26" s="46"/>
      <c r="S26" s="46"/>
      <c r="T26" s="46"/>
      <c r="U26" s="46"/>
      <c r="V26" s="46"/>
      <c r="W26" s="309">
        <f>ROUND(AZ51,2)</f>
        <v>0</v>
      </c>
      <c r="X26" s="308"/>
      <c r="Y26" s="308"/>
      <c r="Z26" s="308"/>
      <c r="AA26" s="308"/>
      <c r="AB26" s="308"/>
      <c r="AC26" s="308"/>
      <c r="AD26" s="308"/>
      <c r="AE26" s="308"/>
      <c r="AF26" s="46"/>
      <c r="AG26" s="46"/>
      <c r="AH26" s="46"/>
      <c r="AI26" s="46"/>
      <c r="AJ26" s="46"/>
      <c r="AK26" s="309">
        <f>ROUND(AV51,2)</f>
        <v>0</v>
      </c>
      <c r="AL26" s="308"/>
      <c r="AM26" s="308"/>
      <c r="AN26" s="308"/>
      <c r="AO26" s="308"/>
      <c r="AP26" s="46"/>
      <c r="AQ26" s="48"/>
      <c r="BE26" s="297"/>
    </row>
    <row r="27" spans="2:71" s="2" customFormat="1" ht="14.45" customHeight="1">
      <c r="B27" s="45"/>
      <c r="C27" s="46"/>
      <c r="D27" s="46"/>
      <c r="E27" s="46"/>
      <c r="F27" s="47" t="s">
        <v>41</v>
      </c>
      <c r="G27" s="46"/>
      <c r="H27" s="46"/>
      <c r="I27" s="46"/>
      <c r="J27" s="46"/>
      <c r="K27" s="46"/>
      <c r="L27" s="307">
        <v>0.15</v>
      </c>
      <c r="M27" s="308"/>
      <c r="N27" s="308"/>
      <c r="O27" s="308"/>
      <c r="P27" s="46"/>
      <c r="Q27" s="46"/>
      <c r="R27" s="46"/>
      <c r="S27" s="46"/>
      <c r="T27" s="46"/>
      <c r="U27" s="46"/>
      <c r="V27" s="46"/>
      <c r="W27" s="309">
        <f>ROUND(BA51,2)</f>
        <v>0</v>
      </c>
      <c r="X27" s="308"/>
      <c r="Y27" s="308"/>
      <c r="Z27" s="308"/>
      <c r="AA27" s="308"/>
      <c r="AB27" s="308"/>
      <c r="AC27" s="308"/>
      <c r="AD27" s="308"/>
      <c r="AE27" s="308"/>
      <c r="AF27" s="46"/>
      <c r="AG27" s="46"/>
      <c r="AH27" s="46"/>
      <c r="AI27" s="46"/>
      <c r="AJ27" s="46"/>
      <c r="AK27" s="309">
        <f>ROUND(AW51,2)</f>
        <v>0</v>
      </c>
      <c r="AL27" s="308"/>
      <c r="AM27" s="308"/>
      <c r="AN27" s="308"/>
      <c r="AO27" s="308"/>
      <c r="AP27" s="46"/>
      <c r="AQ27" s="48"/>
      <c r="BE27" s="297"/>
    </row>
    <row r="28" spans="2:71" s="2" customFormat="1" ht="14.45" hidden="1" customHeight="1">
      <c r="B28" s="45"/>
      <c r="C28" s="46"/>
      <c r="D28" s="46"/>
      <c r="E28" s="46"/>
      <c r="F28" s="47" t="s">
        <v>42</v>
      </c>
      <c r="G28" s="46"/>
      <c r="H28" s="46"/>
      <c r="I28" s="46"/>
      <c r="J28" s="46"/>
      <c r="K28" s="46"/>
      <c r="L28" s="307">
        <v>0.21</v>
      </c>
      <c r="M28" s="308"/>
      <c r="N28" s="308"/>
      <c r="O28" s="308"/>
      <c r="P28" s="46"/>
      <c r="Q28" s="46"/>
      <c r="R28" s="46"/>
      <c r="S28" s="46"/>
      <c r="T28" s="46"/>
      <c r="U28" s="46"/>
      <c r="V28" s="46"/>
      <c r="W28" s="309">
        <f>ROUND(BB51,2)</f>
        <v>0</v>
      </c>
      <c r="X28" s="308"/>
      <c r="Y28" s="308"/>
      <c r="Z28" s="308"/>
      <c r="AA28" s="308"/>
      <c r="AB28" s="308"/>
      <c r="AC28" s="308"/>
      <c r="AD28" s="308"/>
      <c r="AE28" s="308"/>
      <c r="AF28" s="46"/>
      <c r="AG28" s="46"/>
      <c r="AH28" s="46"/>
      <c r="AI28" s="46"/>
      <c r="AJ28" s="46"/>
      <c r="AK28" s="309">
        <v>0</v>
      </c>
      <c r="AL28" s="308"/>
      <c r="AM28" s="308"/>
      <c r="AN28" s="308"/>
      <c r="AO28" s="308"/>
      <c r="AP28" s="46"/>
      <c r="AQ28" s="48"/>
      <c r="BE28" s="297"/>
    </row>
    <row r="29" spans="2:71" s="2" customFormat="1" ht="14.45" hidden="1" customHeight="1">
      <c r="B29" s="45"/>
      <c r="C29" s="46"/>
      <c r="D29" s="46"/>
      <c r="E29" s="46"/>
      <c r="F29" s="47" t="s">
        <v>43</v>
      </c>
      <c r="G29" s="46"/>
      <c r="H29" s="46"/>
      <c r="I29" s="46"/>
      <c r="J29" s="46"/>
      <c r="K29" s="46"/>
      <c r="L29" s="307">
        <v>0.15</v>
      </c>
      <c r="M29" s="308"/>
      <c r="N29" s="308"/>
      <c r="O29" s="308"/>
      <c r="P29" s="46"/>
      <c r="Q29" s="46"/>
      <c r="R29" s="46"/>
      <c r="S29" s="46"/>
      <c r="T29" s="46"/>
      <c r="U29" s="46"/>
      <c r="V29" s="46"/>
      <c r="W29" s="309">
        <f>ROUND(BC51,2)</f>
        <v>0</v>
      </c>
      <c r="X29" s="308"/>
      <c r="Y29" s="308"/>
      <c r="Z29" s="308"/>
      <c r="AA29" s="308"/>
      <c r="AB29" s="308"/>
      <c r="AC29" s="308"/>
      <c r="AD29" s="308"/>
      <c r="AE29" s="308"/>
      <c r="AF29" s="46"/>
      <c r="AG29" s="46"/>
      <c r="AH29" s="46"/>
      <c r="AI29" s="46"/>
      <c r="AJ29" s="46"/>
      <c r="AK29" s="309">
        <v>0</v>
      </c>
      <c r="AL29" s="308"/>
      <c r="AM29" s="308"/>
      <c r="AN29" s="308"/>
      <c r="AO29" s="308"/>
      <c r="AP29" s="46"/>
      <c r="AQ29" s="48"/>
      <c r="BE29" s="297"/>
    </row>
    <row r="30" spans="2:71" s="2" customFormat="1" ht="14.45" hidden="1" customHeight="1">
      <c r="B30" s="45"/>
      <c r="C30" s="46"/>
      <c r="D30" s="46"/>
      <c r="E30" s="46"/>
      <c r="F30" s="47" t="s">
        <v>44</v>
      </c>
      <c r="G30" s="46"/>
      <c r="H30" s="46"/>
      <c r="I30" s="46"/>
      <c r="J30" s="46"/>
      <c r="K30" s="46"/>
      <c r="L30" s="307">
        <v>0</v>
      </c>
      <c r="M30" s="308"/>
      <c r="N30" s="308"/>
      <c r="O30" s="308"/>
      <c r="P30" s="46"/>
      <c r="Q30" s="46"/>
      <c r="R30" s="46"/>
      <c r="S30" s="46"/>
      <c r="T30" s="46"/>
      <c r="U30" s="46"/>
      <c r="V30" s="46"/>
      <c r="W30" s="309">
        <f>ROUND(BD51,2)</f>
        <v>0</v>
      </c>
      <c r="X30" s="308"/>
      <c r="Y30" s="308"/>
      <c r="Z30" s="308"/>
      <c r="AA30" s="308"/>
      <c r="AB30" s="308"/>
      <c r="AC30" s="308"/>
      <c r="AD30" s="308"/>
      <c r="AE30" s="308"/>
      <c r="AF30" s="46"/>
      <c r="AG30" s="46"/>
      <c r="AH30" s="46"/>
      <c r="AI30" s="46"/>
      <c r="AJ30" s="46"/>
      <c r="AK30" s="309">
        <v>0</v>
      </c>
      <c r="AL30" s="308"/>
      <c r="AM30" s="308"/>
      <c r="AN30" s="308"/>
      <c r="AO30" s="308"/>
      <c r="AP30" s="46"/>
      <c r="AQ30" s="48"/>
      <c r="BE30" s="297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297"/>
    </row>
    <row r="32" spans="2:71" s="1" customFormat="1" ht="25.9" customHeight="1">
      <c r="B32" s="39"/>
      <c r="C32" s="49"/>
      <c r="D32" s="50" t="s">
        <v>45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46</v>
      </c>
      <c r="U32" s="51"/>
      <c r="V32" s="51"/>
      <c r="W32" s="51"/>
      <c r="X32" s="310" t="s">
        <v>47</v>
      </c>
      <c r="Y32" s="311"/>
      <c r="Z32" s="311"/>
      <c r="AA32" s="311"/>
      <c r="AB32" s="311"/>
      <c r="AC32" s="51"/>
      <c r="AD32" s="51"/>
      <c r="AE32" s="51"/>
      <c r="AF32" s="51"/>
      <c r="AG32" s="51"/>
      <c r="AH32" s="51"/>
      <c r="AI32" s="51"/>
      <c r="AJ32" s="51"/>
      <c r="AK32" s="312">
        <f>SUM(AK23:AK30)</f>
        <v>0</v>
      </c>
      <c r="AL32" s="311"/>
      <c r="AM32" s="311"/>
      <c r="AN32" s="311"/>
      <c r="AO32" s="313"/>
      <c r="AP32" s="49"/>
      <c r="AQ32" s="53"/>
      <c r="BE32" s="297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50000000000003" customHeight="1">
      <c r="B39" s="39"/>
      <c r="C39" s="59" t="s">
        <v>48</v>
      </c>
      <c r="AR39" s="39"/>
    </row>
    <row r="40" spans="2:56" s="1" customFormat="1" ht="6.95" customHeight="1">
      <c r="B40" s="39"/>
      <c r="AR40" s="39"/>
    </row>
    <row r="41" spans="2:56" s="3" customFormat="1" ht="14.45" customHeight="1">
      <c r="B41" s="60"/>
      <c r="C41" s="61" t="s">
        <v>16</v>
      </c>
      <c r="L41" s="3" t="str">
        <f>K5</f>
        <v>17002</v>
      </c>
      <c r="AR41" s="60"/>
    </row>
    <row r="42" spans="2:56" s="4" customFormat="1" ht="36.950000000000003" customHeight="1">
      <c r="B42" s="62"/>
      <c r="C42" s="63" t="s">
        <v>19</v>
      </c>
      <c r="L42" s="314" t="str">
        <f>K6</f>
        <v>Rekonstrukce ul. Slovenská, Kolín</v>
      </c>
      <c r="M42" s="315"/>
      <c r="N42" s="315"/>
      <c r="O42" s="315"/>
      <c r="P42" s="315"/>
      <c r="Q42" s="315"/>
      <c r="R42" s="315"/>
      <c r="S42" s="315"/>
      <c r="T42" s="315"/>
      <c r="U42" s="315"/>
      <c r="V42" s="315"/>
      <c r="W42" s="315"/>
      <c r="X42" s="315"/>
      <c r="Y42" s="315"/>
      <c r="Z42" s="315"/>
      <c r="AA42" s="315"/>
      <c r="AB42" s="315"/>
      <c r="AC42" s="315"/>
      <c r="AD42" s="315"/>
      <c r="AE42" s="315"/>
      <c r="AF42" s="315"/>
      <c r="AG42" s="315"/>
      <c r="AH42" s="315"/>
      <c r="AI42" s="315"/>
      <c r="AJ42" s="315"/>
      <c r="AK42" s="315"/>
      <c r="AL42" s="315"/>
      <c r="AM42" s="315"/>
      <c r="AN42" s="315"/>
      <c r="AO42" s="315"/>
      <c r="AR42" s="62"/>
    </row>
    <row r="43" spans="2:56" s="1" customFormat="1" ht="6.95" customHeight="1">
      <c r="B43" s="39"/>
      <c r="AR43" s="39"/>
    </row>
    <row r="44" spans="2:56" s="1" customFormat="1">
      <c r="B44" s="39"/>
      <c r="C44" s="61" t="s">
        <v>23</v>
      </c>
      <c r="L44" s="64" t="str">
        <f>IF(K8="","",K8)</f>
        <v xml:space="preserve"> </v>
      </c>
      <c r="AI44" s="61" t="s">
        <v>25</v>
      </c>
      <c r="AM44" s="316" t="str">
        <f>IF(AN8= "","",AN8)</f>
        <v>25. 8. 2017</v>
      </c>
      <c r="AN44" s="316"/>
      <c r="AR44" s="39"/>
    </row>
    <row r="45" spans="2:56" s="1" customFormat="1" ht="6.95" customHeight="1">
      <c r="B45" s="39"/>
      <c r="AR45" s="39"/>
    </row>
    <row r="46" spans="2:56" s="1" customFormat="1">
      <c r="B46" s="39"/>
      <c r="C46" s="61" t="s">
        <v>27</v>
      </c>
      <c r="L46" s="3" t="str">
        <f>IF(E11= "","",E11)</f>
        <v xml:space="preserve"> </v>
      </c>
      <c r="AI46" s="61" t="s">
        <v>32</v>
      </c>
      <c r="AM46" s="317" t="str">
        <f>IF(E17="","",E17)</f>
        <v xml:space="preserve"> </v>
      </c>
      <c r="AN46" s="317"/>
      <c r="AO46" s="317"/>
      <c r="AP46" s="317"/>
      <c r="AR46" s="39"/>
      <c r="AS46" s="318" t="s">
        <v>49</v>
      </c>
      <c r="AT46" s="319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>
      <c r="B47" s="39"/>
      <c r="C47" s="61" t="s">
        <v>30</v>
      </c>
      <c r="L47" s="3" t="str">
        <f>IF(E14= "Vyplň údaj","",E14)</f>
        <v/>
      </c>
      <c r="AR47" s="39"/>
      <c r="AS47" s="320"/>
      <c r="AT47" s="321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9" customHeight="1">
      <c r="B48" s="39"/>
      <c r="AR48" s="39"/>
      <c r="AS48" s="320"/>
      <c r="AT48" s="321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1" s="1" customFormat="1" ht="29.25" customHeight="1">
      <c r="B49" s="39"/>
      <c r="C49" s="322" t="s">
        <v>50</v>
      </c>
      <c r="D49" s="323"/>
      <c r="E49" s="323"/>
      <c r="F49" s="323"/>
      <c r="G49" s="323"/>
      <c r="H49" s="69"/>
      <c r="I49" s="324" t="s">
        <v>51</v>
      </c>
      <c r="J49" s="323"/>
      <c r="K49" s="323"/>
      <c r="L49" s="323"/>
      <c r="M49" s="323"/>
      <c r="N49" s="323"/>
      <c r="O49" s="323"/>
      <c r="P49" s="323"/>
      <c r="Q49" s="323"/>
      <c r="R49" s="323"/>
      <c r="S49" s="323"/>
      <c r="T49" s="323"/>
      <c r="U49" s="323"/>
      <c r="V49" s="323"/>
      <c r="W49" s="323"/>
      <c r="X49" s="323"/>
      <c r="Y49" s="323"/>
      <c r="Z49" s="323"/>
      <c r="AA49" s="323"/>
      <c r="AB49" s="323"/>
      <c r="AC49" s="323"/>
      <c r="AD49" s="323"/>
      <c r="AE49" s="323"/>
      <c r="AF49" s="323"/>
      <c r="AG49" s="325" t="s">
        <v>52</v>
      </c>
      <c r="AH49" s="323"/>
      <c r="AI49" s="323"/>
      <c r="AJ49" s="323"/>
      <c r="AK49" s="323"/>
      <c r="AL49" s="323"/>
      <c r="AM49" s="323"/>
      <c r="AN49" s="324" t="s">
        <v>53</v>
      </c>
      <c r="AO49" s="323"/>
      <c r="AP49" s="323"/>
      <c r="AQ49" s="70" t="s">
        <v>54</v>
      </c>
      <c r="AR49" s="39"/>
      <c r="AS49" s="71" t="s">
        <v>55</v>
      </c>
      <c r="AT49" s="72" t="s">
        <v>56</v>
      </c>
      <c r="AU49" s="72" t="s">
        <v>57</v>
      </c>
      <c r="AV49" s="72" t="s">
        <v>58</v>
      </c>
      <c r="AW49" s="72" t="s">
        <v>59</v>
      </c>
      <c r="AX49" s="72" t="s">
        <v>60</v>
      </c>
      <c r="AY49" s="72" t="s">
        <v>61</v>
      </c>
      <c r="AZ49" s="72" t="s">
        <v>62</v>
      </c>
      <c r="BA49" s="72" t="s">
        <v>63</v>
      </c>
      <c r="BB49" s="72" t="s">
        <v>64</v>
      </c>
      <c r="BC49" s="72" t="s">
        <v>65</v>
      </c>
      <c r="BD49" s="73" t="s">
        <v>66</v>
      </c>
    </row>
    <row r="50" spans="1:91" s="1" customFormat="1" ht="10.9" customHeight="1">
      <c r="B50" s="39"/>
      <c r="AR50" s="39"/>
      <c r="AS50" s="74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450000000000003" customHeight="1">
      <c r="B51" s="62"/>
      <c r="C51" s="75" t="s">
        <v>67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329">
        <f>ROUND(SUM(AG52:AG53),2)</f>
        <v>0</v>
      </c>
      <c r="AH51" s="329"/>
      <c r="AI51" s="329"/>
      <c r="AJ51" s="329"/>
      <c r="AK51" s="329"/>
      <c r="AL51" s="329"/>
      <c r="AM51" s="329"/>
      <c r="AN51" s="330">
        <f>SUM(AG51,AT51)</f>
        <v>0</v>
      </c>
      <c r="AO51" s="330"/>
      <c r="AP51" s="330"/>
      <c r="AQ51" s="77" t="s">
        <v>5</v>
      </c>
      <c r="AR51" s="62"/>
      <c r="AS51" s="78">
        <f>ROUND(SUM(AS52:AS53),2)</f>
        <v>0</v>
      </c>
      <c r="AT51" s="79">
        <f>ROUND(SUM(AV51:AW51),2)</f>
        <v>0</v>
      </c>
      <c r="AU51" s="80">
        <f>ROUND(SUM(AU52:AU53),5)</f>
        <v>0</v>
      </c>
      <c r="AV51" s="79">
        <f>ROUND(AZ51*L26,2)</f>
        <v>0</v>
      </c>
      <c r="AW51" s="79">
        <f>ROUND(BA51*L27,2)</f>
        <v>0</v>
      </c>
      <c r="AX51" s="79">
        <f>ROUND(BB51*L26,2)</f>
        <v>0</v>
      </c>
      <c r="AY51" s="79">
        <f>ROUND(BC51*L27,2)</f>
        <v>0</v>
      </c>
      <c r="AZ51" s="79">
        <f>ROUND(SUM(AZ52:AZ53),2)</f>
        <v>0</v>
      </c>
      <c r="BA51" s="79">
        <f>ROUND(SUM(BA52:BA53),2)</f>
        <v>0</v>
      </c>
      <c r="BB51" s="79">
        <f>ROUND(SUM(BB52:BB53),2)</f>
        <v>0</v>
      </c>
      <c r="BC51" s="79">
        <f>ROUND(SUM(BC52:BC53),2)</f>
        <v>0</v>
      </c>
      <c r="BD51" s="81">
        <f>ROUND(SUM(BD52:BD53),2)</f>
        <v>0</v>
      </c>
      <c r="BS51" s="63" t="s">
        <v>68</v>
      </c>
      <c r="BT51" s="63" t="s">
        <v>69</v>
      </c>
      <c r="BU51" s="82" t="s">
        <v>70</v>
      </c>
      <c r="BV51" s="63" t="s">
        <v>71</v>
      </c>
      <c r="BW51" s="63" t="s">
        <v>7</v>
      </c>
      <c r="BX51" s="63" t="s">
        <v>72</v>
      </c>
      <c r="CL51" s="63" t="s">
        <v>5</v>
      </c>
    </row>
    <row r="52" spans="1:91" s="5" customFormat="1" ht="47.25" customHeight="1">
      <c r="A52" s="83" t="s">
        <v>73</v>
      </c>
      <c r="B52" s="84"/>
      <c r="C52" s="85"/>
      <c r="D52" s="328" t="s">
        <v>74</v>
      </c>
      <c r="E52" s="328"/>
      <c r="F52" s="328"/>
      <c r="G52" s="328"/>
      <c r="H52" s="328"/>
      <c r="I52" s="86"/>
      <c r="J52" s="328" t="s">
        <v>75</v>
      </c>
      <c r="K52" s="328"/>
      <c r="L52" s="328"/>
      <c r="M52" s="328"/>
      <c r="N52" s="328"/>
      <c r="O52" s="328"/>
      <c r="P52" s="328"/>
      <c r="Q52" s="328"/>
      <c r="R52" s="328"/>
      <c r="S52" s="328"/>
      <c r="T52" s="328"/>
      <c r="U52" s="328"/>
      <c r="V52" s="328"/>
      <c r="W52" s="328"/>
      <c r="X52" s="328"/>
      <c r="Y52" s="328"/>
      <c r="Z52" s="328"/>
      <c r="AA52" s="328"/>
      <c r="AB52" s="328"/>
      <c r="AC52" s="328"/>
      <c r="AD52" s="328"/>
      <c r="AE52" s="328"/>
      <c r="AF52" s="328"/>
      <c r="AG52" s="326">
        <f>'SO101 a SO801 - Komunikac...'!J27</f>
        <v>0</v>
      </c>
      <c r="AH52" s="327"/>
      <c r="AI52" s="327"/>
      <c r="AJ52" s="327"/>
      <c r="AK52" s="327"/>
      <c r="AL52" s="327"/>
      <c r="AM52" s="327"/>
      <c r="AN52" s="326">
        <f>SUM(AG52,AT52)</f>
        <v>0</v>
      </c>
      <c r="AO52" s="327"/>
      <c r="AP52" s="327"/>
      <c r="AQ52" s="87" t="s">
        <v>76</v>
      </c>
      <c r="AR52" s="84"/>
      <c r="AS52" s="88">
        <v>0</v>
      </c>
      <c r="AT52" s="89">
        <f>ROUND(SUM(AV52:AW52),2)</f>
        <v>0</v>
      </c>
      <c r="AU52" s="90">
        <f>'SO101 a SO801 - Komunikac...'!P90</f>
        <v>0</v>
      </c>
      <c r="AV52" s="89">
        <f>'SO101 a SO801 - Komunikac...'!J30</f>
        <v>0</v>
      </c>
      <c r="AW52" s="89">
        <f>'SO101 a SO801 - Komunikac...'!J31</f>
        <v>0</v>
      </c>
      <c r="AX52" s="89">
        <f>'SO101 a SO801 - Komunikac...'!J32</f>
        <v>0</v>
      </c>
      <c r="AY52" s="89">
        <f>'SO101 a SO801 - Komunikac...'!J33</f>
        <v>0</v>
      </c>
      <c r="AZ52" s="89">
        <f>'SO101 a SO801 - Komunikac...'!F30</f>
        <v>0</v>
      </c>
      <c r="BA52" s="89">
        <f>'SO101 a SO801 - Komunikac...'!F31</f>
        <v>0</v>
      </c>
      <c r="BB52" s="89">
        <f>'SO101 a SO801 - Komunikac...'!F32</f>
        <v>0</v>
      </c>
      <c r="BC52" s="89">
        <f>'SO101 a SO801 - Komunikac...'!F33</f>
        <v>0</v>
      </c>
      <c r="BD52" s="91">
        <f>'SO101 a SO801 - Komunikac...'!F34</f>
        <v>0</v>
      </c>
      <c r="BT52" s="92" t="s">
        <v>77</v>
      </c>
      <c r="BV52" s="92" t="s">
        <v>71</v>
      </c>
      <c r="BW52" s="92" t="s">
        <v>78</v>
      </c>
      <c r="BX52" s="92" t="s">
        <v>7</v>
      </c>
      <c r="CL52" s="92" t="s">
        <v>5</v>
      </c>
      <c r="CM52" s="92" t="s">
        <v>79</v>
      </c>
    </row>
    <row r="53" spans="1:91" s="5" customFormat="1" ht="16.5" customHeight="1">
      <c r="A53" s="83" t="s">
        <v>73</v>
      </c>
      <c r="B53" s="84"/>
      <c r="C53" s="85"/>
      <c r="D53" s="328" t="s">
        <v>80</v>
      </c>
      <c r="E53" s="328"/>
      <c r="F53" s="328"/>
      <c r="G53" s="328"/>
      <c r="H53" s="328"/>
      <c r="I53" s="86"/>
      <c r="J53" s="328" t="s">
        <v>81</v>
      </c>
      <c r="K53" s="328"/>
      <c r="L53" s="328"/>
      <c r="M53" s="328"/>
      <c r="N53" s="328"/>
      <c r="O53" s="328"/>
      <c r="P53" s="328"/>
      <c r="Q53" s="328"/>
      <c r="R53" s="328"/>
      <c r="S53" s="328"/>
      <c r="T53" s="328"/>
      <c r="U53" s="328"/>
      <c r="V53" s="328"/>
      <c r="W53" s="328"/>
      <c r="X53" s="328"/>
      <c r="Y53" s="328"/>
      <c r="Z53" s="328"/>
      <c r="AA53" s="328"/>
      <c r="AB53" s="328"/>
      <c r="AC53" s="328"/>
      <c r="AD53" s="328"/>
      <c r="AE53" s="328"/>
      <c r="AF53" s="328"/>
      <c r="AG53" s="326">
        <f>'SO401 - Veřejné osvětlení'!J27</f>
        <v>0</v>
      </c>
      <c r="AH53" s="327"/>
      <c r="AI53" s="327"/>
      <c r="AJ53" s="327"/>
      <c r="AK53" s="327"/>
      <c r="AL53" s="327"/>
      <c r="AM53" s="327"/>
      <c r="AN53" s="326">
        <f>SUM(AG53,AT53)</f>
        <v>0</v>
      </c>
      <c r="AO53" s="327"/>
      <c r="AP53" s="327"/>
      <c r="AQ53" s="87" t="s">
        <v>76</v>
      </c>
      <c r="AR53" s="84"/>
      <c r="AS53" s="93">
        <v>0</v>
      </c>
      <c r="AT53" s="94">
        <f>ROUND(SUM(AV53:AW53),2)</f>
        <v>0</v>
      </c>
      <c r="AU53" s="95">
        <f>'SO401 - Veřejné osvětlení'!P85</f>
        <v>0</v>
      </c>
      <c r="AV53" s="94">
        <f>'SO401 - Veřejné osvětlení'!J30</f>
        <v>0</v>
      </c>
      <c r="AW53" s="94">
        <f>'SO401 - Veřejné osvětlení'!J31</f>
        <v>0</v>
      </c>
      <c r="AX53" s="94">
        <f>'SO401 - Veřejné osvětlení'!J32</f>
        <v>0</v>
      </c>
      <c r="AY53" s="94">
        <f>'SO401 - Veřejné osvětlení'!J33</f>
        <v>0</v>
      </c>
      <c r="AZ53" s="94">
        <f>'SO401 - Veřejné osvětlení'!F30</f>
        <v>0</v>
      </c>
      <c r="BA53" s="94">
        <f>'SO401 - Veřejné osvětlení'!F31</f>
        <v>0</v>
      </c>
      <c r="BB53" s="94">
        <f>'SO401 - Veřejné osvětlení'!F32</f>
        <v>0</v>
      </c>
      <c r="BC53" s="94">
        <f>'SO401 - Veřejné osvětlení'!F33</f>
        <v>0</v>
      </c>
      <c r="BD53" s="96">
        <f>'SO401 - Veřejné osvětlení'!F34</f>
        <v>0</v>
      </c>
      <c r="BT53" s="92" t="s">
        <v>77</v>
      </c>
      <c r="BV53" s="92" t="s">
        <v>71</v>
      </c>
      <c r="BW53" s="92" t="s">
        <v>82</v>
      </c>
      <c r="BX53" s="92" t="s">
        <v>7</v>
      </c>
      <c r="CL53" s="92" t="s">
        <v>5</v>
      </c>
      <c r="CM53" s="92" t="s">
        <v>79</v>
      </c>
    </row>
    <row r="54" spans="1:91" s="1" customFormat="1" ht="30" customHeight="1">
      <c r="B54" s="39"/>
      <c r="AR54" s="3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39"/>
    </row>
  </sheetData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101 a SO801 - Komunikac...'!C2" display="/"/>
    <hyperlink ref="A53" location="'SO401 - Veřejné osvětlení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4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8"/>
      <c r="C1" s="98"/>
      <c r="D1" s="99" t="s">
        <v>1</v>
      </c>
      <c r="E1" s="98"/>
      <c r="F1" s="100" t="s">
        <v>83</v>
      </c>
      <c r="G1" s="341" t="s">
        <v>84</v>
      </c>
      <c r="H1" s="341"/>
      <c r="I1" s="101"/>
      <c r="J1" s="100" t="s">
        <v>85</v>
      </c>
      <c r="K1" s="99" t="s">
        <v>86</v>
      </c>
      <c r="L1" s="100" t="s">
        <v>87</v>
      </c>
      <c r="M1" s="100"/>
      <c r="N1" s="100"/>
      <c r="O1" s="100"/>
      <c r="P1" s="100"/>
      <c r="Q1" s="100"/>
      <c r="R1" s="100"/>
      <c r="S1" s="100"/>
      <c r="T1" s="100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31" t="s">
        <v>8</v>
      </c>
      <c r="M2" s="332"/>
      <c r="N2" s="332"/>
      <c r="O2" s="332"/>
      <c r="P2" s="332"/>
      <c r="Q2" s="332"/>
      <c r="R2" s="332"/>
      <c r="S2" s="332"/>
      <c r="T2" s="332"/>
      <c r="U2" s="332"/>
      <c r="V2" s="332"/>
      <c r="AT2" s="22" t="s">
        <v>78</v>
      </c>
    </row>
    <row r="3" spans="1:70" ht="6.95" customHeight="1">
      <c r="B3" s="23"/>
      <c r="C3" s="24"/>
      <c r="D3" s="24"/>
      <c r="E3" s="24"/>
      <c r="F3" s="24"/>
      <c r="G3" s="24"/>
      <c r="H3" s="24"/>
      <c r="I3" s="102"/>
      <c r="J3" s="24"/>
      <c r="K3" s="25"/>
      <c r="AT3" s="22" t="s">
        <v>79</v>
      </c>
    </row>
    <row r="4" spans="1:70" ht="36.950000000000003" customHeight="1">
      <c r="B4" s="26"/>
      <c r="C4" s="27"/>
      <c r="D4" s="28" t="s">
        <v>88</v>
      </c>
      <c r="E4" s="27"/>
      <c r="F4" s="27"/>
      <c r="G4" s="27"/>
      <c r="H4" s="27"/>
      <c r="I4" s="103"/>
      <c r="J4" s="27"/>
      <c r="K4" s="29"/>
      <c r="M4" s="30" t="s">
        <v>13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03"/>
      <c r="J5" s="27"/>
      <c r="K5" s="29"/>
    </row>
    <row r="6" spans="1:70">
      <c r="B6" s="26"/>
      <c r="C6" s="27"/>
      <c r="D6" s="35" t="s">
        <v>19</v>
      </c>
      <c r="E6" s="27"/>
      <c r="F6" s="27"/>
      <c r="G6" s="27"/>
      <c r="H6" s="27"/>
      <c r="I6" s="103"/>
      <c r="J6" s="27"/>
      <c r="K6" s="29"/>
    </row>
    <row r="7" spans="1:70" ht="16.5" customHeight="1">
      <c r="B7" s="26"/>
      <c r="C7" s="27"/>
      <c r="D7" s="27"/>
      <c r="E7" s="333" t="str">
        <f>'Rekapitulace stavby'!K6</f>
        <v>Rekonstrukce ul. Slovenská, Kolín</v>
      </c>
      <c r="F7" s="334"/>
      <c r="G7" s="334"/>
      <c r="H7" s="334"/>
      <c r="I7" s="103"/>
      <c r="J7" s="27"/>
      <c r="K7" s="29"/>
    </row>
    <row r="8" spans="1:70" s="1" customFormat="1">
      <c r="B8" s="39"/>
      <c r="C8" s="40"/>
      <c r="D8" s="35" t="s">
        <v>89</v>
      </c>
      <c r="E8" s="40"/>
      <c r="F8" s="40"/>
      <c r="G8" s="40"/>
      <c r="H8" s="40"/>
      <c r="I8" s="104"/>
      <c r="J8" s="40"/>
      <c r="K8" s="43"/>
    </row>
    <row r="9" spans="1:70" s="1" customFormat="1" ht="36.950000000000003" customHeight="1">
      <c r="B9" s="39"/>
      <c r="C9" s="40"/>
      <c r="D9" s="40"/>
      <c r="E9" s="335" t="s">
        <v>90</v>
      </c>
      <c r="F9" s="336"/>
      <c r="G9" s="336"/>
      <c r="H9" s="336"/>
      <c r="I9" s="104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04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5</v>
      </c>
      <c r="G11" s="40"/>
      <c r="H11" s="40"/>
      <c r="I11" s="105" t="s">
        <v>22</v>
      </c>
      <c r="J11" s="33" t="s">
        <v>5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05" t="s">
        <v>25</v>
      </c>
      <c r="J12" s="106" t="str">
        <f>'Rekapitulace stavby'!AN8</f>
        <v>25. 8. 2017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4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05" t="s">
        <v>28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05" t="s">
        <v>29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4"/>
      <c r="J16" s="40"/>
      <c r="K16" s="43"/>
    </row>
    <row r="17" spans="2:11" s="1" customFormat="1" ht="14.45" customHeight="1">
      <c r="B17" s="39"/>
      <c r="C17" s="40"/>
      <c r="D17" s="35" t="s">
        <v>30</v>
      </c>
      <c r="E17" s="40"/>
      <c r="F17" s="40"/>
      <c r="G17" s="40"/>
      <c r="H17" s="40"/>
      <c r="I17" s="105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5" t="s">
        <v>29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4"/>
      <c r="J19" s="40"/>
      <c r="K19" s="43"/>
    </row>
    <row r="20" spans="2:11" s="1" customFormat="1" ht="14.45" customHeight="1">
      <c r="B20" s="39"/>
      <c r="C20" s="40"/>
      <c r="D20" s="35" t="s">
        <v>32</v>
      </c>
      <c r="E20" s="40"/>
      <c r="F20" s="40"/>
      <c r="G20" s="40"/>
      <c r="H20" s="40"/>
      <c r="I20" s="105" t="s">
        <v>28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05" t="s">
        <v>29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4"/>
      <c r="J22" s="40"/>
      <c r="K22" s="43"/>
    </row>
    <row r="23" spans="2:11" s="1" customFormat="1" ht="14.45" customHeight="1">
      <c r="B23" s="39"/>
      <c r="C23" s="40"/>
      <c r="D23" s="35" t="s">
        <v>34</v>
      </c>
      <c r="E23" s="40"/>
      <c r="F23" s="40"/>
      <c r="G23" s="40"/>
      <c r="H23" s="40"/>
      <c r="I23" s="104"/>
      <c r="J23" s="40"/>
      <c r="K23" s="43"/>
    </row>
    <row r="24" spans="2:11" s="6" customFormat="1" ht="16.5" customHeight="1">
      <c r="B24" s="107"/>
      <c r="C24" s="108"/>
      <c r="D24" s="108"/>
      <c r="E24" s="303" t="s">
        <v>5</v>
      </c>
      <c r="F24" s="303"/>
      <c r="G24" s="303"/>
      <c r="H24" s="303"/>
      <c r="I24" s="109"/>
      <c r="J24" s="108"/>
      <c r="K24" s="110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4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1"/>
      <c r="J26" s="66"/>
      <c r="K26" s="112"/>
    </row>
    <row r="27" spans="2:11" s="1" customFormat="1" ht="25.35" customHeight="1">
      <c r="B27" s="39"/>
      <c r="C27" s="40"/>
      <c r="D27" s="113" t="s">
        <v>35</v>
      </c>
      <c r="E27" s="40"/>
      <c r="F27" s="40"/>
      <c r="G27" s="40"/>
      <c r="H27" s="40"/>
      <c r="I27" s="104"/>
      <c r="J27" s="114">
        <f>ROUND(J90,2)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1"/>
      <c r="J28" s="66"/>
      <c r="K28" s="112"/>
    </row>
    <row r="29" spans="2:11" s="1" customFormat="1" ht="14.45" customHeight="1">
      <c r="B29" s="39"/>
      <c r="C29" s="40"/>
      <c r="D29" s="40"/>
      <c r="E29" s="40"/>
      <c r="F29" s="44" t="s">
        <v>37</v>
      </c>
      <c r="G29" s="40"/>
      <c r="H29" s="40"/>
      <c r="I29" s="115" t="s">
        <v>36</v>
      </c>
      <c r="J29" s="44" t="s">
        <v>38</v>
      </c>
      <c r="K29" s="43"/>
    </row>
    <row r="30" spans="2:11" s="1" customFormat="1" ht="14.45" customHeight="1">
      <c r="B30" s="39"/>
      <c r="C30" s="40"/>
      <c r="D30" s="47" t="s">
        <v>39</v>
      </c>
      <c r="E30" s="47" t="s">
        <v>40</v>
      </c>
      <c r="F30" s="116">
        <f>ROUND(SUM(BE90:BE440), 2)</f>
        <v>0</v>
      </c>
      <c r="G30" s="40"/>
      <c r="H30" s="40"/>
      <c r="I30" s="117">
        <v>0.21</v>
      </c>
      <c r="J30" s="116">
        <f>ROUND(ROUND((SUM(BE90:BE440)),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41</v>
      </c>
      <c r="F31" s="116">
        <f>ROUND(SUM(BF90:BF440), 2)</f>
        <v>0</v>
      </c>
      <c r="G31" s="40"/>
      <c r="H31" s="40"/>
      <c r="I31" s="117">
        <v>0.15</v>
      </c>
      <c r="J31" s="116">
        <f>ROUND(ROUND((SUM(BF90:BF440)),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42</v>
      </c>
      <c r="F32" s="116">
        <f>ROUND(SUM(BG90:BG440), 2)</f>
        <v>0</v>
      </c>
      <c r="G32" s="40"/>
      <c r="H32" s="40"/>
      <c r="I32" s="117">
        <v>0.21</v>
      </c>
      <c r="J32" s="116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43</v>
      </c>
      <c r="F33" s="116">
        <f>ROUND(SUM(BH90:BH440), 2)</f>
        <v>0</v>
      </c>
      <c r="G33" s="40"/>
      <c r="H33" s="40"/>
      <c r="I33" s="117">
        <v>0.15</v>
      </c>
      <c r="J33" s="116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44</v>
      </c>
      <c r="F34" s="116">
        <f>ROUND(SUM(BI90:BI440), 2)</f>
        <v>0</v>
      </c>
      <c r="G34" s="40"/>
      <c r="H34" s="40"/>
      <c r="I34" s="117">
        <v>0</v>
      </c>
      <c r="J34" s="116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4"/>
      <c r="J35" s="40"/>
      <c r="K35" s="43"/>
    </row>
    <row r="36" spans="2:11" s="1" customFormat="1" ht="25.35" customHeight="1">
      <c r="B36" s="39"/>
      <c r="C36" s="118"/>
      <c r="D36" s="119" t="s">
        <v>45</v>
      </c>
      <c r="E36" s="69"/>
      <c r="F36" s="69"/>
      <c r="G36" s="120" t="s">
        <v>46</v>
      </c>
      <c r="H36" s="121" t="s">
        <v>47</v>
      </c>
      <c r="I36" s="122"/>
      <c r="J36" s="123">
        <f>SUM(J27:J34)</f>
        <v>0</v>
      </c>
      <c r="K36" s="124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5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6"/>
      <c r="J41" s="58"/>
      <c r="K41" s="127"/>
    </row>
    <row r="42" spans="2:11" s="1" customFormat="1" ht="36.950000000000003" customHeight="1">
      <c r="B42" s="39"/>
      <c r="C42" s="28" t="s">
        <v>91</v>
      </c>
      <c r="D42" s="40"/>
      <c r="E42" s="40"/>
      <c r="F42" s="40"/>
      <c r="G42" s="40"/>
      <c r="H42" s="40"/>
      <c r="I42" s="104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4"/>
      <c r="J43" s="40"/>
      <c r="K43" s="43"/>
    </row>
    <row r="44" spans="2:11" s="1" customFormat="1" ht="14.45" customHeight="1">
      <c r="B44" s="39"/>
      <c r="C44" s="35" t="s">
        <v>19</v>
      </c>
      <c r="D44" s="40"/>
      <c r="E44" s="40"/>
      <c r="F44" s="40"/>
      <c r="G44" s="40"/>
      <c r="H44" s="40"/>
      <c r="I44" s="104"/>
      <c r="J44" s="40"/>
      <c r="K44" s="43"/>
    </row>
    <row r="45" spans="2:11" s="1" customFormat="1" ht="16.5" customHeight="1">
      <c r="B45" s="39"/>
      <c r="C45" s="40"/>
      <c r="D45" s="40"/>
      <c r="E45" s="333" t="str">
        <f>E7</f>
        <v>Rekonstrukce ul. Slovenská, Kolín</v>
      </c>
      <c r="F45" s="334"/>
      <c r="G45" s="334"/>
      <c r="H45" s="334"/>
      <c r="I45" s="104"/>
      <c r="J45" s="40"/>
      <c r="K45" s="43"/>
    </row>
    <row r="46" spans="2:11" s="1" customFormat="1" ht="14.45" customHeight="1">
      <c r="B46" s="39"/>
      <c r="C46" s="35" t="s">
        <v>89</v>
      </c>
      <c r="D46" s="40"/>
      <c r="E46" s="40"/>
      <c r="F46" s="40"/>
      <c r="G46" s="40"/>
      <c r="H46" s="40"/>
      <c r="I46" s="104"/>
      <c r="J46" s="40"/>
      <c r="K46" s="43"/>
    </row>
    <row r="47" spans="2:11" s="1" customFormat="1" ht="17.25" customHeight="1">
      <c r="B47" s="39"/>
      <c r="C47" s="40"/>
      <c r="D47" s="40"/>
      <c r="E47" s="335" t="str">
        <f>E9</f>
        <v>SO101 a SO801 - Komunikace a sadové úpravy</v>
      </c>
      <c r="F47" s="336"/>
      <c r="G47" s="336"/>
      <c r="H47" s="336"/>
      <c r="I47" s="104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4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 xml:space="preserve"> </v>
      </c>
      <c r="G49" s="40"/>
      <c r="H49" s="40"/>
      <c r="I49" s="105" t="s">
        <v>25</v>
      </c>
      <c r="J49" s="106" t="str">
        <f>IF(J12="","",J12)</f>
        <v>25. 8. 2017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4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 xml:space="preserve"> </v>
      </c>
      <c r="G51" s="40"/>
      <c r="H51" s="40"/>
      <c r="I51" s="105" t="s">
        <v>32</v>
      </c>
      <c r="J51" s="303" t="str">
        <f>E21</f>
        <v xml:space="preserve"> </v>
      </c>
      <c r="K51" s="43"/>
    </row>
    <row r="52" spans="2:47" s="1" customFormat="1" ht="14.45" customHeight="1">
      <c r="B52" s="39"/>
      <c r="C52" s="35" t="s">
        <v>30</v>
      </c>
      <c r="D52" s="40"/>
      <c r="E52" s="40"/>
      <c r="F52" s="33" t="str">
        <f>IF(E18="","",E18)</f>
        <v/>
      </c>
      <c r="G52" s="40"/>
      <c r="H52" s="40"/>
      <c r="I52" s="104"/>
      <c r="J52" s="337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4"/>
      <c r="J53" s="40"/>
      <c r="K53" s="43"/>
    </row>
    <row r="54" spans="2:47" s="1" customFormat="1" ht="29.25" customHeight="1">
      <c r="B54" s="39"/>
      <c r="C54" s="128" t="s">
        <v>92</v>
      </c>
      <c r="D54" s="118"/>
      <c r="E54" s="118"/>
      <c r="F54" s="118"/>
      <c r="G54" s="118"/>
      <c r="H54" s="118"/>
      <c r="I54" s="129"/>
      <c r="J54" s="130" t="s">
        <v>93</v>
      </c>
      <c r="K54" s="131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4"/>
      <c r="J55" s="40"/>
      <c r="K55" s="43"/>
    </row>
    <row r="56" spans="2:47" s="1" customFormat="1" ht="29.25" customHeight="1">
      <c r="B56" s="39"/>
      <c r="C56" s="132" t="s">
        <v>94</v>
      </c>
      <c r="D56" s="40"/>
      <c r="E56" s="40"/>
      <c r="F56" s="40"/>
      <c r="G56" s="40"/>
      <c r="H56" s="40"/>
      <c r="I56" s="104"/>
      <c r="J56" s="114">
        <f>J90</f>
        <v>0</v>
      </c>
      <c r="K56" s="43"/>
      <c r="AU56" s="22" t="s">
        <v>95</v>
      </c>
    </row>
    <row r="57" spans="2:47" s="7" customFormat="1" ht="24.95" customHeight="1">
      <c r="B57" s="133"/>
      <c r="C57" s="134"/>
      <c r="D57" s="135" t="s">
        <v>96</v>
      </c>
      <c r="E57" s="136"/>
      <c r="F57" s="136"/>
      <c r="G57" s="136"/>
      <c r="H57" s="136"/>
      <c r="I57" s="137"/>
      <c r="J57" s="138">
        <f>J91</f>
        <v>0</v>
      </c>
      <c r="K57" s="139"/>
    </row>
    <row r="58" spans="2:47" s="8" customFormat="1" ht="19.899999999999999" customHeight="1">
      <c r="B58" s="140"/>
      <c r="C58" s="141"/>
      <c r="D58" s="142" t="s">
        <v>97</v>
      </c>
      <c r="E58" s="143"/>
      <c r="F58" s="143"/>
      <c r="G58" s="143"/>
      <c r="H58" s="143"/>
      <c r="I58" s="144"/>
      <c r="J58" s="145">
        <f>J92</f>
        <v>0</v>
      </c>
      <c r="K58" s="146"/>
    </row>
    <row r="59" spans="2:47" s="8" customFormat="1" ht="19.899999999999999" customHeight="1">
      <c r="B59" s="140"/>
      <c r="C59" s="141"/>
      <c r="D59" s="142" t="s">
        <v>98</v>
      </c>
      <c r="E59" s="143"/>
      <c r="F59" s="143"/>
      <c r="G59" s="143"/>
      <c r="H59" s="143"/>
      <c r="I59" s="144"/>
      <c r="J59" s="145">
        <f>J176</f>
        <v>0</v>
      </c>
      <c r="K59" s="146"/>
    </row>
    <row r="60" spans="2:47" s="8" customFormat="1" ht="19.899999999999999" customHeight="1">
      <c r="B60" s="140"/>
      <c r="C60" s="141"/>
      <c r="D60" s="142" t="s">
        <v>99</v>
      </c>
      <c r="E60" s="143"/>
      <c r="F60" s="143"/>
      <c r="G60" s="143"/>
      <c r="H60" s="143"/>
      <c r="I60" s="144"/>
      <c r="J60" s="145">
        <f>J181</f>
        <v>0</v>
      </c>
      <c r="K60" s="146"/>
    </row>
    <row r="61" spans="2:47" s="8" customFormat="1" ht="19.899999999999999" customHeight="1">
      <c r="B61" s="140"/>
      <c r="C61" s="141"/>
      <c r="D61" s="142" t="s">
        <v>100</v>
      </c>
      <c r="E61" s="143"/>
      <c r="F61" s="143"/>
      <c r="G61" s="143"/>
      <c r="H61" s="143"/>
      <c r="I61" s="144"/>
      <c r="J61" s="145">
        <f>J229</f>
        <v>0</v>
      </c>
      <c r="K61" s="146"/>
    </row>
    <row r="62" spans="2:47" s="8" customFormat="1" ht="19.899999999999999" customHeight="1">
      <c r="B62" s="140"/>
      <c r="C62" s="141"/>
      <c r="D62" s="142" t="s">
        <v>101</v>
      </c>
      <c r="E62" s="143"/>
      <c r="F62" s="143"/>
      <c r="G62" s="143"/>
      <c r="H62" s="143"/>
      <c r="I62" s="144"/>
      <c r="J62" s="145">
        <f>J246</f>
        <v>0</v>
      </c>
      <c r="K62" s="146"/>
    </row>
    <row r="63" spans="2:47" s="8" customFormat="1" ht="19.899999999999999" customHeight="1">
      <c r="B63" s="140"/>
      <c r="C63" s="141"/>
      <c r="D63" s="142" t="s">
        <v>102</v>
      </c>
      <c r="E63" s="143"/>
      <c r="F63" s="143"/>
      <c r="G63" s="143"/>
      <c r="H63" s="143"/>
      <c r="I63" s="144"/>
      <c r="J63" s="145">
        <f>J341</f>
        <v>0</v>
      </c>
      <c r="K63" s="146"/>
    </row>
    <row r="64" spans="2:47" s="8" customFormat="1" ht="19.899999999999999" customHeight="1">
      <c r="B64" s="140"/>
      <c r="C64" s="141"/>
      <c r="D64" s="142" t="s">
        <v>103</v>
      </c>
      <c r="E64" s="143"/>
      <c r="F64" s="143"/>
      <c r="G64" s="143"/>
      <c r="H64" s="143"/>
      <c r="I64" s="144"/>
      <c r="J64" s="145">
        <f>J366</f>
        <v>0</v>
      </c>
      <c r="K64" s="146"/>
    </row>
    <row r="65" spans="2:12" s="7" customFormat="1" ht="24.95" customHeight="1">
      <c r="B65" s="133"/>
      <c r="C65" s="134"/>
      <c r="D65" s="135" t="s">
        <v>104</v>
      </c>
      <c r="E65" s="136"/>
      <c r="F65" s="136"/>
      <c r="G65" s="136"/>
      <c r="H65" s="136"/>
      <c r="I65" s="137"/>
      <c r="J65" s="138">
        <f>J369</f>
        <v>0</v>
      </c>
      <c r="K65" s="139"/>
    </row>
    <row r="66" spans="2:12" s="8" customFormat="1" ht="19.899999999999999" customHeight="1">
      <c r="B66" s="140"/>
      <c r="C66" s="141"/>
      <c r="D66" s="142" t="s">
        <v>105</v>
      </c>
      <c r="E66" s="143"/>
      <c r="F66" s="143"/>
      <c r="G66" s="143"/>
      <c r="H66" s="143"/>
      <c r="I66" s="144"/>
      <c r="J66" s="145">
        <f>J370</f>
        <v>0</v>
      </c>
      <c r="K66" s="146"/>
    </row>
    <row r="67" spans="2:12" s="8" customFormat="1" ht="19.899999999999999" customHeight="1">
      <c r="B67" s="140"/>
      <c r="C67" s="141"/>
      <c r="D67" s="142" t="s">
        <v>106</v>
      </c>
      <c r="E67" s="143"/>
      <c r="F67" s="143"/>
      <c r="G67" s="143"/>
      <c r="H67" s="143"/>
      <c r="I67" s="144"/>
      <c r="J67" s="145">
        <f>J386</f>
        <v>0</v>
      </c>
      <c r="K67" s="146"/>
    </row>
    <row r="68" spans="2:12" s="8" customFormat="1" ht="19.899999999999999" customHeight="1">
      <c r="B68" s="140"/>
      <c r="C68" s="141"/>
      <c r="D68" s="142" t="s">
        <v>107</v>
      </c>
      <c r="E68" s="143"/>
      <c r="F68" s="143"/>
      <c r="G68" s="143"/>
      <c r="H68" s="143"/>
      <c r="I68" s="144"/>
      <c r="J68" s="145">
        <f>J406</f>
        <v>0</v>
      </c>
      <c r="K68" s="146"/>
    </row>
    <row r="69" spans="2:12" s="8" customFormat="1" ht="19.899999999999999" customHeight="1">
      <c r="B69" s="140"/>
      <c r="C69" s="141"/>
      <c r="D69" s="142" t="s">
        <v>108</v>
      </c>
      <c r="E69" s="143"/>
      <c r="F69" s="143"/>
      <c r="G69" s="143"/>
      <c r="H69" s="143"/>
      <c r="I69" s="144"/>
      <c r="J69" s="145">
        <f>J429</f>
        <v>0</v>
      </c>
      <c r="K69" s="146"/>
    </row>
    <row r="70" spans="2:12" s="8" customFormat="1" ht="19.899999999999999" customHeight="1">
      <c r="B70" s="140"/>
      <c r="C70" s="141"/>
      <c r="D70" s="142" t="s">
        <v>109</v>
      </c>
      <c r="E70" s="143"/>
      <c r="F70" s="143"/>
      <c r="G70" s="143"/>
      <c r="H70" s="143"/>
      <c r="I70" s="144"/>
      <c r="J70" s="145">
        <f>J437</f>
        <v>0</v>
      </c>
      <c r="K70" s="146"/>
    </row>
    <row r="71" spans="2:12" s="1" customFormat="1" ht="21.75" customHeight="1">
      <c r="B71" s="39"/>
      <c r="C71" s="40"/>
      <c r="D71" s="40"/>
      <c r="E71" s="40"/>
      <c r="F71" s="40"/>
      <c r="G71" s="40"/>
      <c r="H71" s="40"/>
      <c r="I71" s="104"/>
      <c r="J71" s="40"/>
      <c r="K71" s="43"/>
    </row>
    <row r="72" spans="2:12" s="1" customFormat="1" ht="6.95" customHeight="1">
      <c r="B72" s="54"/>
      <c r="C72" s="55"/>
      <c r="D72" s="55"/>
      <c r="E72" s="55"/>
      <c r="F72" s="55"/>
      <c r="G72" s="55"/>
      <c r="H72" s="55"/>
      <c r="I72" s="125"/>
      <c r="J72" s="55"/>
      <c r="K72" s="56"/>
    </row>
    <row r="76" spans="2:12" s="1" customFormat="1" ht="6.95" customHeight="1">
      <c r="B76" s="57"/>
      <c r="C76" s="58"/>
      <c r="D76" s="58"/>
      <c r="E76" s="58"/>
      <c r="F76" s="58"/>
      <c r="G76" s="58"/>
      <c r="H76" s="58"/>
      <c r="I76" s="126"/>
      <c r="J76" s="58"/>
      <c r="K76" s="58"/>
      <c r="L76" s="39"/>
    </row>
    <row r="77" spans="2:12" s="1" customFormat="1" ht="36.950000000000003" customHeight="1">
      <c r="B77" s="39"/>
      <c r="C77" s="59" t="s">
        <v>110</v>
      </c>
      <c r="L77" s="39"/>
    </row>
    <row r="78" spans="2:12" s="1" customFormat="1" ht="6.95" customHeight="1">
      <c r="B78" s="39"/>
      <c r="L78" s="39"/>
    </row>
    <row r="79" spans="2:12" s="1" customFormat="1" ht="14.45" customHeight="1">
      <c r="B79" s="39"/>
      <c r="C79" s="61" t="s">
        <v>19</v>
      </c>
      <c r="L79" s="39"/>
    </row>
    <row r="80" spans="2:12" s="1" customFormat="1" ht="16.5" customHeight="1">
      <c r="B80" s="39"/>
      <c r="E80" s="338" t="str">
        <f>E7</f>
        <v>Rekonstrukce ul. Slovenská, Kolín</v>
      </c>
      <c r="F80" s="339"/>
      <c r="G80" s="339"/>
      <c r="H80" s="339"/>
      <c r="L80" s="39"/>
    </row>
    <row r="81" spans="2:65" s="1" customFormat="1" ht="14.45" customHeight="1">
      <c r="B81" s="39"/>
      <c r="C81" s="61" t="s">
        <v>89</v>
      </c>
      <c r="L81" s="39"/>
    </row>
    <row r="82" spans="2:65" s="1" customFormat="1" ht="17.25" customHeight="1">
      <c r="B82" s="39"/>
      <c r="E82" s="314" t="str">
        <f>E9</f>
        <v>SO101 a SO801 - Komunikace a sadové úpravy</v>
      </c>
      <c r="F82" s="340"/>
      <c r="G82" s="340"/>
      <c r="H82" s="340"/>
      <c r="L82" s="39"/>
    </row>
    <row r="83" spans="2:65" s="1" customFormat="1" ht="6.95" customHeight="1">
      <c r="B83" s="39"/>
      <c r="L83" s="39"/>
    </row>
    <row r="84" spans="2:65" s="1" customFormat="1" ht="18" customHeight="1">
      <c r="B84" s="39"/>
      <c r="C84" s="61" t="s">
        <v>23</v>
      </c>
      <c r="F84" s="147" t="str">
        <f>F12</f>
        <v xml:space="preserve"> </v>
      </c>
      <c r="I84" s="148" t="s">
        <v>25</v>
      </c>
      <c r="J84" s="65" t="str">
        <f>IF(J12="","",J12)</f>
        <v>25. 8. 2017</v>
      </c>
      <c r="L84" s="39"/>
    </row>
    <row r="85" spans="2:65" s="1" customFormat="1" ht="6.95" customHeight="1">
      <c r="B85" s="39"/>
      <c r="L85" s="39"/>
    </row>
    <row r="86" spans="2:65" s="1" customFormat="1">
      <c r="B86" s="39"/>
      <c r="C86" s="61" t="s">
        <v>27</v>
      </c>
      <c r="F86" s="147" t="str">
        <f>E15</f>
        <v xml:space="preserve"> </v>
      </c>
      <c r="I86" s="148" t="s">
        <v>32</v>
      </c>
      <c r="J86" s="147" t="str">
        <f>E21</f>
        <v xml:space="preserve"> </v>
      </c>
      <c r="L86" s="39"/>
    </row>
    <row r="87" spans="2:65" s="1" customFormat="1" ht="14.45" customHeight="1">
      <c r="B87" s="39"/>
      <c r="C87" s="61" t="s">
        <v>30</v>
      </c>
      <c r="F87" s="147" t="str">
        <f>IF(E18="","",E18)</f>
        <v/>
      </c>
      <c r="L87" s="39"/>
    </row>
    <row r="88" spans="2:65" s="1" customFormat="1" ht="10.35" customHeight="1">
      <c r="B88" s="39"/>
      <c r="L88" s="39"/>
    </row>
    <row r="89" spans="2:65" s="9" customFormat="1" ht="29.25" customHeight="1">
      <c r="B89" s="149"/>
      <c r="C89" s="150" t="s">
        <v>111</v>
      </c>
      <c r="D89" s="151" t="s">
        <v>54</v>
      </c>
      <c r="E89" s="151" t="s">
        <v>50</v>
      </c>
      <c r="F89" s="151" t="s">
        <v>112</v>
      </c>
      <c r="G89" s="151" t="s">
        <v>113</v>
      </c>
      <c r="H89" s="151" t="s">
        <v>114</v>
      </c>
      <c r="I89" s="152" t="s">
        <v>115</v>
      </c>
      <c r="J89" s="151" t="s">
        <v>93</v>
      </c>
      <c r="K89" s="153" t="s">
        <v>116</v>
      </c>
      <c r="L89" s="149"/>
      <c r="M89" s="71" t="s">
        <v>117</v>
      </c>
      <c r="N89" s="72" t="s">
        <v>39</v>
      </c>
      <c r="O89" s="72" t="s">
        <v>118</v>
      </c>
      <c r="P89" s="72" t="s">
        <v>119</v>
      </c>
      <c r="Q89" s="72" t="s">
        <v>120</v>
      </c>
      <c r="R89" s="72" t="s">
        <v>121</v>
      </c>
      <c r="S89" s="72" t="s">
        <v>122</v>
      </c>
      <c r="T89" s="73" t="s">
        <v>123</v>
      </c>
    </row>
    <row r="90" spans="2:65" s="1" customFormat="1" ht="29.25" customHeight="1">
      <c r="B90" s="39"/>
      <c r="C90" s="75" t="s">
        <v>94</v>
      </c>
      <c r="J90" s="154">
        <f>BK90</f>
        <v>0</v>
      </c>
      <c r="L90" s="39"/>
      <c r="M90" s="74"/>
      <c r="N90" s="66"/>
      <c r="O90" s="66"/>
      <c r="P90" s="155">
        <f>P91+P369</f>
        <v>0</v>
      </c>
      <c r="Q90" s="66"/>
      <c r="R90" s="155">
        <f>R91+R369</f>
        <v>734.53937109999993</v>
      </c>
      <c r="S90" s="66"/>
      <c r="T90" s="156">
        <f>T91+T369</f>
        <v>1506.2827400000003</v>
      </c>
      <c r="AT90" s="22" t="s">
        <v>68</v>
      </c>
      <c r="AU90" s="22" t="s">
        <v>95</v>
      </c>
      <c r="BK90" s="157">
        <f>BK91+BK369</f>
        <v>0</v>
      </c>
    </row>
    <row r="91" spans="2:65" s="10" customFormat="1" ht="37.35" customHeight="1">
      <c r="B91" s="158"/>
      <c r="D91" s="159" t="s">
        <v>68</v>
      </c>
      <c r="E91" s="160" t="s">
        <v>124</v>
      </c>
      <c r="F91" s="160" t="s">
        <v>125</v>
      </c>
      <c r="I91" s="161"/>
      <c r="J91" s="162">
        <f>BK91</f>
        <v>0</v>
      </c>
      <c r="L91" s="158"/>
      <c r="M91" s="163"/>
      <c r="N91" s="164"/>
      <c r="O91" s="164"/>
      <c r="P91" s="165">
        <f>P92+P176+P181+P229+P246+P341+P366</f>
        <v>0</v>
      </c>
      <c r="Q91" s="164"/>
      <c r="R91" s="165">
        <f>R92+R176+R181+R229+R246+R341+R366</f>
        <v>734.53937109999993</v>
      </c>
      <c r="S91" s="164"/>
      <c r="T91" s="166">
        <f>T92+T176+T181+T229+T246+T341+T366</f>
        <v>1506.2827400000003</v>
      </c>
      <c r="AR91" s="159" t="s">
        <v>77</v>
      </c>
      <c r="AT91" s="167" t="s">
        <v>68</v>
      </c>
      <c r="AU91" s="167" t="s">
        <v>69</v>
      </c>
      <c r="AY91" s="159" t="s">
        <v>126</v>
      </c>
      <c r="BK91" s="168">
        <f>BK92+BK176+BK181+BK229+BK246+BK341+BK366</f>
        <v>0</v>
      </c>
    </row>
    <row r="92" spans="2:65" s="10" customFormat="1" ht="19.899999999999999" customHeight="1">
      <c r="B92" s="158"/>
      <c r="D92" s="159" t="s">
        <v>68</v>
      </c>
      <c r="E92" s="169" t="s">
        <v>77</v>
      </c>
      <c r="F92" s="169" t="s">
        <v>127</v>
      </c>
      <c r="I92" s="161"/>
      <c r="J92" s="170">
        <f>BK92</f>
        <v>0</v>
      </c>
      <c r="L92" s="158"/>
      <c r="M92" s="163"/>
      <c r="N92" s="164"/>
      <c r="O92" s="164"/>
      <c r="P92" s="165">
        <f>SUM(P93:P175)</f>
        <v>0</v>
      </c>
      <c r="Q92" s="164"/>
      <c r="R92" s="165">
        <f>SUM(R93:R175)</f>
        <v>26.644373099999999</v>
      </c>
      <c r="S92" s="164"/>
      <c r="T92" s="166">
        <f>SUM(T93:T175)</f>
        <v>1483.7347400000003</v>
      </c>
      <c r="AR92" s="159" t="s">
        <v>77</v>
      </c>
      <c r="AT92" s="167" t="s">
        <v>68</v>
      </c>
      <c r="AU92" s="167" t="s">
        <v>77</v>
      </c>
      <c r="AY92" s="159" t="s">
        <v>126</v>
      </c>
      <c r="BK92" s="168">
        <f>SUM(BK93:BK175)</f>
        <v>0</v>
      </c>
    </row>
    <row r="93" spans="2:65" s="1" customFormat="1" ht="16.5" customHeight="1">
      <c r="B93" s="171"/>
      <c r="C93" s="172" t="s">
        <v>77</v>
      </c>
      <c r="D93" s="172" t="s">
        <v>128</v>
      </c>
      <c r="E93" s="173" t="s">
        <v>129</v>
      </c>
      <c r="F93" s="174" t="s">
        <v>130</v>
      </c>
      <c r="G93" s="175" t="s">
        <v>131</v>
      </c>
      <c r="H93" s="176">
        <v>6</v>
      </c>
      <c r="I93" s="177"/>
      <c r="J93" s="178">
        <f>ROUND(I93*H93,2)</f>
        <v>0</v>
      </c>
      <c r="K93" s="174" t="s">
        <v>132</v>
      </c>
      <c r="L93" s="39"/>
      <c r="M93" s="179" t="s">
        <v>5</v>
      </c>
      <c r="N93" s="180" t="s">
        <v>40</v>
      </c>
      <c r="O93" s="40"/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AR93" s="22" t="s">
        <v>133</v>
      </c>
      <c r="AT93" s="22" t="s">
        <v>128</v>
      </c>
      <c r="AU93" s="22" t="s">
        <v>79</v>
      </c>
      <c r="AY93" s="22" t="s">
        <v>126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22" t="s">
        <v>77</v>
      </c>
      <c r="BK93" s="183">
        <f>ROUND(I93*H93,2)</f>
        <v>0</v>
      </c>
      <c r="BL93" s="22" t="s">
        <v>133</v>
      </c>
      <c r="BM93" s="22" t="s">
        <v>134</v>
      </c>
    </row>
    <row r="94" spans="2:65" s="1" customFormat="1" ht="27">
      <c r="B94" s="39"/>
      <c r="D94" s="184" t="s">
        <v>135</v>
      </c>
      <c r="F94" s="185" t="s">
        <v>136</v>
      </c>
      <c r="I94" s="186"/>
      <c r="L94" s="39"/>
      <c r="M94" s="187"/>
      <c r="N94" s="40"/>
      <c r="O94" s="40"/>
      <c r="P94" s="40"/>
      <c r="Q94" s="40"/>
      <c r="R94" s="40"/>
      <c r="S94" s="40"/>
      <c r="T94" s="68"/>
      <c r="AT94" s="22" t="s">
        <v>135</v>
      </c>
      <c r="AU94" s="22" t="s">
        <v>79</v>
      </c>
    </row>
    <row r="95" spans="2:65" s="1" customFormat="1" ht="16.5" customHeight="1">
      <c r="B95" s="171"/>
      <c r="C95" s="172" t="s">
        <v>79</v>
      </c>
      <c r="D95" s="172" t="s">
        <v>128</v>
      </c>
      <c r="E95" s="173" t="s">
        <v>137</v>
      </c>
      <c r="F95" s="174" t="s">
        <v>138</v>
      </c>
      <c r="G95" s="175" t="s">
        <v>131</v>
      </c>
      <c r="H95" s="176">
        <v>6</v>
      </c>
      <c r="I95" s="177"/>
      <c r="J95" s="178">
        <f>ROUND(I95*H95,2)</f>
        <v>0</v>
      </c>
      <c r="K95" s="174" t="s">
        <v>132</v>
      </c>
      <c r="L95" s="39"/>
      <c r="M95" s="179" t="s">
        <v>5</v>
      </c>
      <c r="N95" s="180" t="s">
        <v>40</v>
      </c>
      <c r="O95" s="40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AR95" s="22" t="s">
        <v>133</v>
      </c>
      <c r="AT95" s="22" t="s">
        <v>128</v>
      </c>
      <c r="AU95" s="22" t="s">
        <v>79</v>
      </c>
      <c r="AY95" s="22" t="s">
        <v>126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22" t="s">
        <v>77</v>
      </c>
      <c r="BK95" s="183">
        <f>ROUND(I95*H95,2)</f>
        <v>0</v>
      </c>
      <c r="BL95" s="22" t="s">
        <v>133</v>
      </c>
      <c r="BM95" s="22" t="s">
        <v>139</v>
      </c>
    </row>
    <row r="96" spans="2:65" s="1" customFormat="1" ht="27">
      <c r="B96" s="39"/>
      <c r="D96" s="184" t="s">
        <v>135</v>
      </c>
      <c r="F96" s="185" t="s">
        <v>140</v>
      </c>
      <c r="I96" s="186"/>
      <c r="L96" s="39"/>
      <c r="M96" s="187"/>
      <c r="N96" s="40"/>
      <c r="O96" s="40"/>
      <c r="P96" s="40"/>
      <c r="Q96" s="40"/>
      <c r="R96" s="40"/>
      <c r="S96" s="40"/>
      <c r="T96" s="68"/>
      <c r="AT96" s="22" t="s">
        <v>135</v>
      </c>
      <c r="AU96" s="22" t="s">
        <v>79</v>
      </c>
    </row>
    <row r="97" spans="2:65" s="1" customFormat="1" ht="25.5" customHeight="1">
      <c r="B97" s="171"/>
      <c r="C97" s="172" t="s">
        <v>141</v>
      </c>
      <c r="D97" s="172" t="s">
        <v>128</v>
      </c>
      <c r="E97" s="173" t="s">
        <v>142</v>
      </c>
      <c r="F97" s="174" t="s">
        <v>143</v>
      </c>
      <c r="G97" s="175" t="s">
        <v>144</v>
      </c>
      <c r="H97" s="176">
        <v>12</v>
      </c>
      <c r="I97" s="177"/>
      <c r="J97" s="178">
        <f>ROUND(I97*H97,2)</f>
        <v>0</v>
      </c>
      <c r="K97" s="174" t="s">
        <v>145</v>
      </c>
      <c r="L97" s="39"/>
      <c r="M97" s="179" t="s">
        <v>5</v>
      </c>
      <c r="N97" s="180" t="s">
        <v>40</v>
      </c>
      <c r="O97" s="40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AR97" s="22" t="s">
        <v>133</v>
      </c>
      <c r="AT97" s="22" t="s">
        <v>128</v>
      </c>
      <c r="AU97" s="22" t="s">
        <v>79</v>
      </c>
      <c r="AY97" s="22" t="s">
        <v>126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22" t="s">
        <v>77</v>
      </c>
      <c r="BK97" s="183">
        <f>ROUND(I97*H97,2)</f>
        <v>0</v>
      </c>
      <c r="BL97" s="22" t="s">
        <v>133</v>
      </c>
      <c r="BM97" s="22" t="s">
        <v>146</v>
      </c>
    </row>
    <row r="98" spans="2:65" s="1" customFormat="1" ht="27">
      <c r="B98" s="39"/>
      <c r="D98" s="184" t="s">
        <v>135</v>
      </c>
      <c r="F98" s="185" t="s">
        <v>147</v>
      </c>
      <c r="I98" s="186"/>
      <c r="L98" s="39"/>
      <c r="M98" s="187"/>
      <c r="N98" s="40"/>
      <c r="O98" s="40"/>
      <c r="P98" s="40"/>
      <c r="Q98" s="40"/>
      <c r="R98" s="40"/>
      <c r="S98" s="40"/>
      <c r="T98" s="68"/>
      <c r="AT98" s="22" t="s">
        <v>135</v>
      </c>
      <c r="AU98" s="22" t="s">
        <v>79</v>
      </c>
    </row>
    <row r="99" spans="2:65" s="1" customFormat="1" ht="16.5" customHeight="1">
      <c r="B99" s="171"/>
      <c r="C99" s="172" t="s">
        <v>133</v>
      </c>
      <c r="D99" s="172" t="s">
        <v>128</v>
      </c>
      <c r="E99" s="173" t="s">
        <v>148</v>
      </c>
      <c r="F99" s="174" t="s">
        <v>149</v>
      </c>
      <c r="G99" s="175" t="s">
        <v>144</v>
      </c>
      <c r="H99" s="176">
        <v>182.39</v>
      </c>
      <c r="I99" s="177"/>
      <c r="J99" s="178">
        <f>ROUND(I99*H99,2)</f>
        <v>0</v>
      </c>
      <c r="K99" s="174" t="s">
        <v>145</v>
      </c>
      <c r="L99" s="39"/>
      <c r="M99" s="179" t="s">
        <v>5</v>
      </c>
      <c r="N99" s="180" t="s">
        <v>40</v>
      </c>
      <c r="O99" s="40"/>
      <c r="P99" s="181">
        <f>O99*H99</f>
        <v>0</v>
      </c>
      <c r="Q99" s="181">
        <v>0</v>
      </c>
      <c r="R99" s="181">
        <f>Q99*H99</f>
        <v>0</v>
      </c>
      <c r="S99" s="181">
        <v>0.255</v>
      </c>
      <c r="T99" s="182">
        <f>S99*H99</f>
        <v>46.509449999999994</v>
      </c>
      <c r="AR99" s="22" t="s">
        <v>133</v>
      </c>
      <c r="AT99" s="22" t="s">
        <v>128</v>
      </c>
      <c r="AU99" s="22" t="s">
        <v>79</v>
      </c>
      <c r="AY99" s="22" t="s">
        <v>126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22" t="s">
        <v>77</v>
      </c>
      <c r="BK99" s="183">
        <f>ROUND(I99*H99,2)</f>
        <v>0</v>
      </c>
      <c r="BL99" s="22" t="s">
        <v>133</v>
      </c>
      <c r="BM99" s="22" t="s">
        <v>150</v>
      </c>
    </row>
    <row r="100" spans="2:65" s="1" customFormat="1" ht="54">
      <c r="B100" s="39"/>
      <c r="D100" s="184" t="s">
        <v>135</v>
      </c>
      <c r="F100" s="185" t="s">
        <v>151</v>
      </c>
      <c r="I100" s="186"/>
      <c r="L100" s="39"/>
      <c r="M100" s="187"/>
      <c r="N100" s="40"/>
      <c r="O100" s="40"/>
      <c r="P100" s="40"/>
      <c r="Q100" s="40"/>
      <c r="R100" s="40"/>
      <c r="S100" s="40"/>
      <c r="T100" s="68"/>
      <c r="AT100" s="22" t="s">
        <v>135</v>
      </c>
      <c r="AU100" s="22" t="s">
        <v>79</v>
      </c>
    </row>
    <row r="101" spans="2:65" s="11" customFormat="1" ht="13.5">
      <c r="B101" s="188"/>
      <c r="D101" s="184" t="s">
        <v>152</v>
      </c>
      <c r="E101" s="189" t="s">
        <v>5</v>
      </c>
      <c r="F101" s="190" t="s">
        <v>153</v>
      </c>
      <c r="H101" s="191">
        <v>182.39</v>
      </c>
      <c r="I101" s="192"/>
      <c r="L101" s="188"/>
      <c r="M101" s="193"/>
      <c r="N101" s="194"/>
      <c r="O101" s="194"/>
      <c r="P101" s="194"/>
      <c r="Q101" s="194"/>
      <c r="R101" s="194"/>
      <c r="S101" s="194"/>
      <c r="T101" s="195"/>
      <c r="AT101" s="189" t="s">
        <v>152</v>
      </c>
      <c r="AU101" s="189" t="s">
        <v>79</v>
      </c>
      <c r="AV101" s="11" t="s">
        <v>79</v>
      </c>
      <c r="AW101" s="11" t="s">
        <v>33</v>
      </c>
      <c r="AX101" s="11" t="s">
        <v>69</v>
      </c>
      <c r="AY101" s="189" t="s">
        <v>126</v>
      </c>
    </row>
    <row r="102" spans="2:65" s="12" customFormat="1" ht="13.5">
      <c r="B102" s="196"/>
      <c r="D102" s="184" t="s">
        <v>152</v>
      </c>
      <c r="E102" s="197" t="s">
        <v>5</v>
      </c>
      <c r="F102" s="198" t="s">
        <v>154</v>
      </c>
      <c r="H102" s="199">
        <v>182.39</v>
      </c>
      <c r="I102" s="200"/>
      <c r="L102" s="196"/>
      <c r="M102" s="201"/>
      <c r="N102" s="202"/>
      <c r="O102" s="202"/>
      <c r="P102" s="202"/>
      <c r="Q102" s="202"/>
      <c r="R102" s="202"/>
      <c r="S102" s="202"/>
      <c r="T102" s="203"/>
      <c r="AT102" s="197" t="s">
        <v>152</v>
      </c>
      <c r="AU102" s="197" t="s">
        <v>79</v>
      </c>
      <c r="AV102" s="12" t="s">
        <v>133</v>
      </c>
      <c r="AW102" s="12" t="s">
        <v>33</v>
      </c>
      <c r="AX102" s="12" t="s">
        <v>77</v>
      </c>
      <c r="AY102" s="197" t="s">
        <v>126</v>
      </c>
    </row>
    <row r="103" spans="2:65" s="1" customFormat="1" ht="16.5" customHeight="1">
      <c r="B103" s="171"/>
      <c r="C103" s="172" t="s">
        <v>155</v>
      </c>
      <c r="D103" s="172" t="s">
        <v>128</v>
      </c>
      <c r="E103" s="173" t="s">
        <v>156</v>
      </c>
      <c r="F103" s="174" t="s">
        <v>157</v>
      </c>
      <c r="G103" s="175" t="s">
        <v>144</v>
      </c>
      <c r="H103" s="176">
        <v>739.04</v>
      </c>
      <c r="I103" s="177"/>
      <c r="J103" s="178">
        <f>ROUND(I103*H103,2)</f>
        <v>0</v>
      </c>
      <c r="K103" s="174" t="s">
        <v>145</v>
      </c>
      <c r="L103" s="39"/>
      <c r="M103" s="179" t="s">
        <v>5</v>
      </c>
      <c r="N103" s="180" t="s">
        <v>40</v>
      </c>
      <c r="O103" s="40"/>
      <c r="P103" s="181">
        <f>O103*H103</f>
        <v>0</v>
      </c>
      <c r="Q103" s="181">
        <v>0</v>
      </c>
      <c r="R103" s="181">
        <f>Q103*H103</f>
        <v>0</v>
      </c>
      <c r="S103" s="181">
        <v>0.32500000000000001</v>
      </c>
      <c r="T103" s="182">
        <f>S103*H103</f>
        <v>240.18799999999999</v>
      </c>
      <c r="AR103" s="22" t="s">
        <v>133</v>
      </c>
      <c r="AT103" s="22" t="s">
        <v>128</v>
      </c>
      <c r="AU103" s="22" t="s">
        <v>79</v>
      </c>
      <c r="AY103" s="22" t="s">
        <v>126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22" t="s">
        <v>77</v>
      </c>
      <c r="BK103" s="183">
        <f>ROUND(I103*H103,2)</f>
        <v>0</v>
      </c>
      <c r="BL103" s="22" t="s">
        <v>133</v>
      </c>
      <c r="BM103" s="22" t="s">
        <v>158</v>
      </c>
    </row>
    <row r="104" spans="2:65" s="1" customFormat="1" ht="40.5">
      <c r="B104" s="39"/>
      <c r="D104" s="184" t="s">
        <v>135</v>
      </c>
      <c r="F104" s="185" t="s">
        <v>159</v>
      </c>
      <c r="I104" s="186"/>
      <c r="L104" s="39"/>
      <c r="M104" s="187"/>
      <c r="N104" s="40"/>
      <c r="O104" s="40"/>
      <c r="P104" s="40"/>
      <c r="Q104" s="40"/>
      <c r="R104" s="40"/>
      <c r="S104" s="40"/>
      <c r="T104" s="68"/>
      <c r="AT104" s="22" t="s">
        <v>135</v>
      </c>
      <c r="AU104" s="22" t="s">
        <v>79</v>
      </c>
    </row>
    <row r="105" spans="2:65" s="11" customFormat="1" ht="13.5">
      <c r="B105" s="188"/>
      <c r="D105" s="184" t="s">
        <v>152</v>
      </c>
      <c r="E105" s="189" t="s">
        <v>5</v>
      </c>
      <c r="F105" s="190" t="s">
        <v>160</v>
      </c>
      <c r="H105" s="191">
        <v>739.04</v>
      </c>
      <c r="I105" s="192"/>
      <c r="L105" s="188"/>
      <c r="M105" s="193"/>
      <c r="N105" s="194"/>
      <c r="O105" s="194"/>
      <c r="P105" s="194"/>
      <c r="Q105" s="194"/>
      <c r="R105" s="194"/>
      <c r="S105" s="194"/>
      <c r="T105" s="195"/>
      <c r="AT105" s="189" t="s">
        <v>152</v>
      </c>
      <c r="AU105" s="189" t="s">
        <v>79</v>
      </c>
      <c r="AV105" s="11" t="s">
        <v>79</v>
      </c>
      <c r="AW105" s="11" t="s">
        <v>33</v>
      </c>
      <c r="AX105" s="11" t="s">
        <v>77</v>
      </c>
      <c r="AY105" s="189" t="s">
        <v>126</v>
      </c>
    </row>
    <row r="106" spans="2:65" s="1" customFormat="1" ht="16.5" customHeight="1">
      <c r="B106" s="171"/>
      <c r="C106" s="172" t="s">
        <v>161</v>
      </c>
      <c r="D106" s="172" t="s">
        <v>128</v>
      </c>
      <c r="E106" s="173" t="s">
        <v>162</v>
      </c>
      <c r="F106" s="174" t="s">
        <v>163</v>
      </c>
      <c r="G106" s="175" t="s">
        <v>144</v>
      </c>
      <c r="H106" s="176">
        <v>1793.74</v>
      </c>
      <c r="I106" s="177"/>
      <c r="J106" s="178">
        <f>ROUND(I106*H106,2)</f>
        <v>0</v>
      </c>
      <c r="K106" s="174" t="s">
        <v>132</v>
      </c>
      <c r="L106" s="39"/>
      <c r="M106" s="179" t="s">
        <v>5</v>
      </c>
      <c r="N106" s="180" t="s">
        <v>40</v>
      </c>
      <c r="O106" s="40"/>
      <c r="P106" s="181">
        <f>O106*H106</f>
        <v>0</v>
      </c>
      <c r="Q106" s="181">
        <v>0</v>
      </c>
      <c r="R106" s="181">
        <f>Q106*H106</f>
        <v>0</v>
      </c>
      <c r="S106" s="181">
        <v>0.625</v>
      </c>
      <c r="T106" s="182">
        <f>S106*H106</f>
        <v>1121.0875000000001</v>
      </c>
      <c r="AR106" s="22" t="s">
        <v>133</v>
      </c>
      <c r="AT106" s="22" t="s">
        <v>128</v>
      </c>
      <c r="AU106" s="22" t="s">
        <v>79</v>
      </c>
      <c r="AY106" s="22" t="s">
        <v>126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22" t="s">
        <v>77</v>
      </c>
      <c r="BK106" s="183">
        <f>ROUND(I106*H106,2)</f>
        <v>0</v>
      </c>
      <c r="BL106" s="22" t="s">
        <v>133</v>
      </c>
      <c r="BM106" s="22" t="s">
        <v>164</v>
      </c>
    </row>
    <row r="107" spans="2:65" s="1" customFormat="1" ht="40.5">
      <c r="B107" s="39"/>
      <c r="D107" s="184" t="s">
        <v>135</v>
      </c>
      <c r="F107" s="185" t="s">
        <v>165</v>
      </c>
      <c r="I107" s="186"/>
      <c r="L107" s="39"/>
      <c r="M107" s="187"/>
      <c r="N107" s="40"/>
      <c r="O107" s="40"/>
      <c r="P107" s="40"/>
      <c r="Q107" s="40"/>
      <c r="R107" s="40"/>
      <c r="S107" s="40"/>
      <c r="T107" s="68"/>
      <c r="AT107" s="22" t="s">
        <v>135</v>
      </c>
      <c r="AU107" s="22" t="s">
        <v>79</v>
      </c>
    </row>
    <row r="108" spans="2:65" s="11" customFormat="1" ht="13.5">
      <c r="B108" s="188"/>
      <c r="D108" s="184" t="s">
        <v>152</v>
      </c>
      <c r="E108" s="189" t="s">
        <v>5</v>
      </c>
      <c r="F108" s="190" t="s">
        <v>166</v>
      </c>
      <c r="H108" s="191">
        <v>1793.74</v>
      </c>
      <c r="I108" s="192"/>
      <c r="L108" s="188"/>
      <c r="M108" s="193"/>
      <c r="N108" s="194"/>
      <c r="O108" s="194"/>
      <c r="P108" s="194"/>
      <c r="Q108" s="194"/>
      <c r="R108" s="194"/>
      <c r="S108" s="194"/>
      <c r="T108" s="195"/>
      <c r="AT108" s="189" t="s">
        <v>152</v>
      </c>
      <c r="AU108" s="189" t="s">
        <v>79</v>
      </c>
      <c r="AV108" s="11" t="s">
        <v>79</v>
      </c>
      <c r="AW108" s="11" t="s">
        <v>33</v>
      </c>
      <c r="AX108" s="11" t="s">
        <v>77</v>
      </c>
      <c r="AY108" s="189" t="s">
        <v>126</v>
      </c>
    </row>
    <row r="109" spans="2:65" s="1" customFormat="1" ht="25.5" customHeight="1">
      <c r="B109" s="171"/>
      <c r="C109" s="172" t="s">
        <v>167</v>
      </c>
      <c r="D109" s="172" t="s">
        <v>128</v>
      </c>
      <c r="E109" s="173" t="s">
        <v>168</v>
      </c>
      <c r="F109" s="174" t="s">
        <v>169</v>
      </c>
      <c r="G109" s="175" t="s">
        <v>144</v>
      </c>
      <c r="H109" s="176">
        <v>90.79</v>
      </c>
      <c r="I109" s="177"/>
      <c r="J109" s="178">
        <f>ROUND(I109*H109,2)</f>
        <v>0</v>
      </c>
      <c r="K109" s="174" t="s">
        <v>132</v>
      </c>
      <c r="L109" s="39"/>
      <c r="M109" s="179" t="s">
        <v>5</v>
      </c>
      <c r="N109" s="180" t="s">
        <v>40</v>
      </c>
      <c r="O109" s="40"/>
      <c r="P109" s="181">
        <f>O109*H109</f>
        <v>0</v>
      </c>
      <c r="Q109" s="181">
        <v>9.0000000000000006E-5</v>
      </c>
      <c r="R109" s="181">
        <f>Q109*H109</f>
        <v>8.1711000000000006E-3</v>
      </c>
      <c r="S109" s="181">
        <v>0.25600000000000001</v>
      </c>
      <c r="T109" s="182">
        <f>S109*H109</f>
        <v>23.242240000000002</v>
      </c>
      <c r="AR109" s="22" t="s">
        <v>133</v>
      </c>
      <c r="AT109" s="22" t="s">
        <v>128</v>
      </c>
      <c r="AU109" s="22" t="s">
        <v>79</v>
      </c>
      <c r="AY109" s="22" t="s">
        <v>126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22" t="s">
        <v>77</v>
      </c>
      <c r="BK109" s="183">
        <f>ROUND(I109*H109,2)</f>
        <v>0</v>
      </c>
      <c r="BL109" s="22" t="s">
        <v>133</v>
      </c>
      <c r="BM109" s="22" t="s">
        <v>170</v>
      </c>
    </row>
    <row r="110" spans="2:65" s="1" customFormat="1" ht="27">
      <c r="B110" s="39"/>
      <c r="D110" s="184" t="s">
        <v>135</v>
      </c>
      <c r="F110" s="185" t="s">
        <v>171</v>
      </c>
      <c r="I110" s="186"/>
      <c r="L110" s="39"/>
      <c r="M110" s="187"/>
      <c r="N110" s="40"/>
      <c r="O110" s="40"/>
      <c r="P110" s="40"/>
      <c r="Q110" s="40"/>
      <c r="R110" s="40"/>
      <c r="S110" s="40"/>
      <c r="T110" s="68"/>
      <c r="AT110" s="22" t="s">
        <v>135</v>
      </c>
      <c r="AU110" s="22" t="s">
        <v>79</v>
      </c>
    </row>
    <row r="111" spans="2:65" s="11" customFormat="1" ht="13.5">
      <c r="B111" s="188"/>
      <c r="D111" s="184" t="s">
        <v>152</v>
      </c>
      <c r="E111" s="189" t="s">
        <v>5</v>
      </c>
      <c r="F111" s="190" t="s">
        <v>172</v>
      </c>
      <c r="H111" s="191">
        <v>50.94</v>
      </c>
      <c r="I111" s="192"/>
      <c r="L111" s="188"/>
      <c r="M111" s="193"/>
      <c r="N111" s="194"/>
      <c r="O111" s="194"/>
      <c r="P111" s="194"/>
      <c r="Q111" s="194"/>
      <c r="R111" s="194"/>
      <c r="S111" s="194"/>
      <c r="T111" s="195"/>
      <c r="AT111" s="189" t="s">
        <v>152</v>
      </c>
      <c r="AU111" s="189" t="s">
        <v>79</v>
      </c>
      <c r="AV111" s="11" t="s">
        <v>79</v>
      </c>
      <c r="AW111" s="11" t="s">
        <v>33</v>
      </c>
      <c r="AX111" s="11" t="s">
        <v>69</v>
      </c>
      <c r="AY111" s="189" t="s">
        <v>126</v>
      </c>
    </row>
    <row r="112" spans="2:65" s="11" customFormat="1" ht="13.5">
      <c r="B112" s="188"/>
      <c r="D112" s="184" t="s">
        <v>152</v>
      </c>
      <c r="E112" s="189" t="s">
        <v>5</v>
      </c>
      <c r="F112" s="190" t="s">
        <v>173</v>
      </c>
      <c r="H112" s="191">
        <v>39.85</v>
      </c>
      <c r="I112" s="192"/>
      <c r="L112" s="188"/>
      <c r="M112" s="193"/>
      <c r="N112" s="194"/>
      <c r="O112" s="194"/>
      <c r="P112" s="194"/>
      <c r="Q112" s="194"/>
      <c r="R112" s="194"/>
      <c r="S112" s="194"/>
      <c r="T112" s="195"/>
      <c r="AT112" s="189" t="s">
        <v>152</v>
      </c>
      <c r="AU112" s="189" t="s">
        <v>79</v>
      </c>
      <c r="AV112" s="11" t="s">
        <v>79</v>
      </c>
      <c r="AW112" s="11" t="s">
        <v>33</v>
      </c>
      <c r="AX112" s="11" t="s">
        <v>69</v>
      </c>
      <c r="AY112" s="189" t="s">
        <v>126</v>
      </c>
    </row>
    <row r="113" spans="2:65" s="12" customFormat="1" ht="13.5">
      <c r="B113" s="196"/>
      <c r="D113" s="184" t="s">
        <v>152</v>
      </c>
      <c r="E113" s="197" t="s">
        <v>5</v>
      </c>
      <c r="F113" s="198" t="s">
        <v>154</v>
      </c>
      <c r="H113" s="199">
        <v>90.79</v>
      </c>
      <c r="I113" s="200"/>
      <c r="L113" s="196"/>
      <c r="M113" s="201"/>
      <c r="N113" s="202"/>
      <c r="O113" s="202"/>
      <c r="P113" s="202"/>
      <c r="Q113" s="202"/>
      <c r="R113" s="202"/>
      <c r="S113" s="202"/>
      <c r="T113" s="203"/>
      <c r="AT113" s="197" t="s">
        <v>152</v>
      </c>
      <c r="AU113" s="197" t="s">
        <v>79</v>
      </c>
      <c r="AV113" s="12" t="s">
        <v>133</v>
      </c>
      <c r="AW113" s="12" t="s">
        <v>33</v>
      </c>
      <c r="AX113" s="12" t="s">
        <v>77</v>
      </c>
      <c r="AY113" s="197" t="s">
        <v>126</v>
      </c>
    </row>
    <row r="114" spans="2:65" s="1" customFormat="1" ht="16.5" customHeight="1">
      <c r="B114" s="171"/>
      <c r="C114" s="172" t="s">
        <v>174</v>
      </c>
      <c r="D114" s="172" t="s">
        <v>128</v>
      </c>
      <c r="E114" s="173" t="s">
        <v>175</v>
      </c>
      <c r="F114" s="174" t="s">
        <v>176</v>
      </c>
      <c r="G114" s="175" t="s">
        <v>177</v>
      </c>
      <c r="H114" s="176">
        <v>439.77</v>
      </c>
      <c r="I114" s="177"/>
      <c r="J114" s="178">
        <f>ROUND(I114*H114,2)</f>
        <v>0</v>
      </c>
      <c r="K114" s="174" t="s">
        <v>145</v>
      </c>
      <c r="L114" s="39"/>
      <c r="M114" s="179" t="s">
        <v>5</v>
      </c>
      <c r="N114" s="180" t="s">
        <v>40</v>
      </c>
      <c r="O114" s="40"/>
      <c r="P114" s="181">
        <f>O114*H114</f>
        <v>0</v>
      </c>
      <c r="Q114" s="181">
        <v>0</v>
      </c>
      <c r="R114" s="181">
        <f>Q114*H114</f>
        <v>0</v>
      </c>
      <c r="S114" s="181">
        <v>0.115</v>
      </c>
      <c r="T114" s="182">
        <f>S114*H114</f>
        <v>50.573549999999997</v>
      </c>
      <c r="AR114" s="22" t="s">
        <v>133</v>
      </c>
      <c r="AT114" s="22" t="s">
        <v>128</v>
      </c>
      <c r="AU114" s="22" t="s">
        <v>79</v>
      </c>
      <c r="AY114" s="22" t="s">
        <v>126</v>
      </c>
      <c r="BE114" s="183">
        <f>IF(N114="základní",J114,0)</f>
        <v>0</v>
      </c>
      <c r="BF114" s="183">
        <f>IF(N114="snížená",J114,0)</f>
        <v>0</v>
      </c>
      <c r="BG114" s="183">
        <f>IF(N114="zákl. přenesená",J114,0)</f>
        <v>0</v>
      </c>
      <c r="BH114" s="183">
        <f>IF(N114="sníž. přenesená",J114,0)</f>
        <v>0</v>
      </c>
      <c r="BI114" s="183">
        <f>IF(N114="nulová",J114,0)</f>
        <v>0</v>
      </c>
      <c r="BJ114" s="22" t="s">
        <v>77</v>
      </c>
      <c r="BK114" s="183">
        <f>ROUND(I114*H114,2)</f>
        <v>0</v>
      </c>
      <c r="BL114" s="22" t="s">
        <v>133</v>
      </c>
      <c r="BM114" s="22" t="s">
        <v>178</v>
      </c>
    </row>
    <row r="115" spans="2:65" s="1" customFormat="1" ht="27">
      <c r="B115" s="39"/>
      <c r="D115" s="184" t="s">
        <v>135</v>
      </c>
      <c r="F115" s="185" t="s">
        <v>179</v>
      </c>
      <c r="I115" s="186"/>
      <c r="L115" s="39"/>
      <c r="M115" s="187"/>
      <c r="N115" s="40"/>
      <c r="O115" s="40"/>
      <c r="P115" s="40"/>
      <c r="Q115" s="40"/>
      <c r="R115" s="40"/>
      <c r="S115" s="40"/>
      <c r="T115" s="68"/>
      <c r="AT115" s="22" t="s">
        <v>135</v>
      </c>
      <c r="AU115" s="22" t="s">
        <v>79</v>
      </c>
    </row>
    <row r="116" spans="2:65" s="11" customFormat="1" ht="13.5">
      <c r="B116" s="188"/>
      <c r="D116" s="184" t="s">
        <v>152</v>
      </c>
      <c r="E116" s="189" t="s">
        <v>5</v>
      </c>
      <c r="F116" s="190" t="s">
        <v>180</v>
      </c>
      <c r="H116" s="191">
        <v>439.77</v>
      </c>
      <c r="I116" s="192"/>
      <c r="L116" s="188"/>
      <c r="M116" s="193"/>
      <c r="N116" s="194"/>
      <c r="O116" s="194"/>
      <c r="P116" s="194"/>
      <c r="Q116" s="194"/>
      <c r="R116" s="194"/>
      <c r="S116" s="194"/>
      <c r="T116" s="195"/>
      <c r="AT116" s="189" t="s">
        <v>152</v>
      </c>
      <c r="AU116" s="189" t="s">
        <v>79</v>
      </c>
      <c r="AV116" s="11" t="s">
        <v>79</v>
      </c>
      <c r="AW116" s="11" t="s">
        <v>33</v>
      </c>
      <c r="AX116" s="11" t="s">
        <v>69</v>
      </c>
      <c r="AY116" s="189" t="s">
        <v>126</v>
      </c>
    </row>
    <row r="117" spans="2:65" s="12" customFormat="1" ht="13.5">
      <c r="B117" s="196"/>
      <c r="D117" s="184" t="s">
        <v>152</v>
      </c>
      <c r="E117" s="197" t="s">
        <v>5</v>
      </c>
      <c r="F117" s="198" t="s">
        <v>154</v>
      </c>
      <c r="H117" s="199">
        <v>439.77</v>
      </c>
      <c r="I117" s="200"/>
      <c r="L117" s="196"/>
      <c r="M117" s="201"/>
      <c r="N117" s="202"/>
      <c r="O117" s="202"/>
      <c r="P117" s="202"/>
      <c r="Q117" s="202"/>
      <c r="R117" s="202"/>
      <c r="S117" s="202"/>
      <c r="T117" s="203"/>
      <c r="AT117" s="197" t="s">
        <v>152</v>
      </c>
      <c r="AU117" s="197" t="s">
        <v>79</v>
      </c>
      <c r="AV117" s="12" t="s">
        <v>133</v>
      </c>
      <c r="AW117" s="12" t="s">
        <v>33</v>
      </c>
      <c r="AX117" s="12" t="s">
        <v>77</v>
      </c>
      <c r="AY117" s="197" t="s">
        <v>126</v>
      </c>
    </row>
    <row r="118" spans="2:65" s="1" customFormat="1" ht="16.5" customHeight="1">
      <c r="B118" s="171"/>
      <c r="C118" s="172" t="s">
        <v>181</v>
      </c>
      <c r="D118" s="172" t="s">
        <v>128</v>
      </c>
      <c r="E118" s="173" t="s">
        <v>182</v>
      </c>
      <c r="F118" s="174" t="s">
        <v>183</v>
      </c>
      <c r="G118" s="175" t="s">
        <v>177</v>
      </c>
      <c r="H118" s="176">
        <v>53.35</v>
      </c>
      <c r="I118" s="177"/>
      <c r="J118" s="178">
        <f>ROUND(I118*H118,2)</f>
        <v>0</v>
      </c>
      <c r="K118" s="174" t="s">
        <v>145</v>
      </c>
      <c r="L118" s="39"/>
      <c r="M118" s="179" t="s">
        <v>5</v>
      </c>
      <c r="N118" s="180" t="s">
        <v>40</v>
      </c>
      <c r="O118" s="40"/>
      <c r="P118" s="181">
        <f>O118*H118</f>
        <v>0</v>
      </c>
      <c r="Q118" s="181">
        <v>0</v>
      </c>
      <c r="R118" s="181">
        <f>Q118*H118</f>
        <v>0</v>
      </c>
      <c r="S118" s="181">
        <v>0.04</v>
      </c>
      <c r="T118" s="182">
        <f>S118*H118</f>
        <v>2.1339999999999999</v>
      </c>
      <c r="AR118" s="22" t="s">
        <v>133</v>
      </c>
      <c r="AT118" s="22" t="s">
        <v>128</v>
      </c>
      <c r="AU118" s="22" t="s">
        <v>79</v>
      </c>
      <c r="AY118" s="22" t="s">
        <v>126</v>
      </c>
      <c r="BE118" s="183">
        <f>IF(N118="základní",J118,0)</f>
        <v>0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22" t="s">
        <v>77</v>
      </c>
      <c r="BK118" s="183">
        <f>ROUND(I118*H118,2)</f>
        <v>0</v>
      </c>
      <c r="BL118" s="22" t="s">
        <v>133</v>
      </c>
      <c r="BM118" s="22" t="s">
        <v>184</v>
      </c>
    </row>
    <row r="119" spans="2:65" s="1" customFormat="1" ht="27">
      <c r="B119" s="39"/>
      <c r="D119" s="184" t="s">
        <v>135</v>
      </c>
      <c r="F119" s="185" t="s">
        <v>185</v>
      </c>
      <c r="I119" s="186"/>
      <c r="L119" s="39"/>
      <c r="M119" s="187"/>
      <c r="N119" s="40"/>
      <c r="O119" s="40"/>
      <c r="P119" s="40"/>
      <c r="Q119" s="40"/>
      <c r="R119" s="40"/>
      <c r="S119" s="40"/>
      <c r="T119" s="68"/>
      <c r="AT119" s="22" t="s">
        <v>135</v>
      </c>
      <c r="AU119" s="22" t="s">
        <v>79</v>
      </c>
    </row>
    <row r="120" spans="2:65" s="11" customFormat="1" ht="13.5">
      <c r="B120" s="188"/>
      <c r="D120" s="184" t="s">
        <v>152</v>
      </c>
      <c r="E120" s="189" t="s">
        <v>5</v>
      </c>
      <c r="F120" s="190" t="s">
        <v>186</v>
      </c>
      <c r="H120" s="191">
        <v>53.35</v>
      </c>
      <c r="I120" s="192"/>
      <c r="L120" s="188"/>
      <c r="M120" s="193"/>
      <c r="N120" s="194"/>
      <c r="O120" s="194"/>
      <c r="P120" s="194"/>
      <c r="Q120" s="194"/>
      <c r="R120" s="194"/>
      <c r="S120" s="194"/>
      <c r="T120" s="195"/>
      <c r="AT120" s="189" t="s">
        <v>152</v>
      </c>
      <c r="AU120" s="189" t="s">
        <v>79</v>
      </c>
      <c r="AV120" s="11" t="s">
        <v>79</v>
      </c>
      <c r="AW120" s="11" t="s">
        <v>33</v>
      </c>
      <c r="AX120" s="11" t="s">
        <v>69</v>
      </c>
      <c r="AY120" s="189" t="s">
        <v>126</v>
      </c>
    </row>
    <row r="121" spans="2:65" s="12" customFormat="1" ht="13.5">
      <c r="B121" s="196"/>
      <c r="D121" s="184" t="s">
        <v>152</v>
      </c>
      <c r="E121" s="197" t="s">
        <v>5</v>
      </c>
      <c r="F121" s="198" t="s">
        <v>154</v>
      </c>
      <c r="H121" s="199">
        <v>53.35</v>
      </c>
      <c r="I121" s="200"/>
      <c r="L121" s="196"/>
      <c r="M121" s="201"/>
      <c r="N121" s="202"/>
      <c r="O121" s="202"/>
      <c r="P121" s="202"/>
      <c r="Q121" s="202"/>
      <c r="R121" s="202"/>
      <c r="S121" s="202"/>
      <c r="T121" s="203"/>
      <c r="AT121" s="197" t="s">
        <v>152</v>
      </c>
      <c r="AU121" s="197" t="s">
        <v>79</v>
      </c>
      <c r="AV121" s="12" t="s">
        <v>133</v>
      </c>
      <c r="AW121" s="12" t="s">
        <v>33</v>
      </c>
      <c r="AX121" s="12" t="s">
        <v>77</v>
      </c>
      <c r="AY121" s="197" t="s">
        <v>126</v>
      </c>
    </row>
    <row r="122" spans="2:65" s="1" customFormat="1" ht="16.5" customHeight="1">
      <c r="B122" s="171"/>
      <c r="C122" s="172" t="s">
        <v>187</v>
      </c>
      <c r="D122" s="172" t="s">
        <v>128</v>
      </c>
      <c r="E122" s="173" t="s">
        <v>188</v>
      </c>
      <c r="F122" s="174" t="s">
        <v>189</v>
      </c>
      <c r="G122" s="175" t="s">
        <v>190</v>
      </c>
      <c r="H122" s="176">
        <v>26.376999999999999</v>
      </c>
      <c r="I122" s="177"/>
      <c r="J122" s="178">
        <f>ROUND(I122*H122,2)</f>
        <v>0</v>
      </c>
      <c r="K122" s="174" t="s">
        <v>145</v>
      </c>
      <c r="L122" s="39"/>
      <c r="M122" s="179" t="s">
        <v>5</v>
      </c>
      <c r="N122" s="180" t="s">
        <v>40</v>
      </c>
      <c r="O122" s="40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AR122" s="22" t="s">
        <v>133</v>
      </c>
      <c r="AT122" s="22" t="s">
        <v>128</v>
      </c>
      <c r="AU122" s="22" t="s">
        <v>79</v>
      </c>
      <c r="AY122" s="22" t="s">
        <v>126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22" t="s">
        <v>77</v>
      </c>
      <c r="BK122" s="183">
        <f>ROUND(I122*H122,2)</f>
        <v>0</v>
      </c>
      <c r="BL122" s="22" t="s">
        <v>133</v>
      </c>
      <c r="BM122" s="22" t="s">
        <v>191</v>
      </c>
    </row>
    <row r="123" spans="2:65" s="1" customFormat="1" ht="27">
      <c r="B123" s="39"/>
      <c r="D123" s="184" t="s">
        <v>135</v>
      </c>
      <c r="F123" s="185" t="s">
        <v>192</v>
      </c>
      <c r="I123" s="186"/>
      <c r="L123" s="39"/>
      <c r="M123" s="187"/>
      <c r="N123" s="40"/>
      <c r="O123" s="40"/>
      <c r="P123" s="40"/>
      <c r="Q123" s="40"/>
      <c r="R123" s="40"/>
      <c r="S123" s="40"/>
      <c r="T123" s="68"/>
      <c r="AT123" s="22" t="s">
        <v>135</v>
      </c>
      <c r="AU123" s="22" t="s">
        <v>79</v>
      </c>
    </row>
    <row r="124" spans="2:65" s="11" customFormat="1" ht="27">
      <c r="B124" s="188"/>
      <c r="D124" s="184" t="s">
        <v>152</v>
      </c>
      <c r="E124" s="189" t="s">
        <v>5</v>
      </c>
      <c r="F124" s="190" t="s">
        <v>193</v>
      </c>
      <c r="H124" s="191">
        <v>26.376999999999999</v>
      </c>
      <c r="I124" s="192"/>
      <c r="L124" s="188"/>
      <c r="M124" s="193"/>
      <c r="N124" s="194"/>
      <c r="O124" s="194"/>
      <c r="P124" s="194"/>
      <c r="Q124" s="194"/>
      <c r="R124" s="194"/>
      <c r="S124" s="194"/>
      <c r="T124" s="195"/>
      <c r="AT124" s="189" t="s">
        <v>152</v>
      </c>
      <c r="AU124" s="189" t="s">
        <v>79</v>
      </c>
      <c r="AV124" s="11" t="s">
        <v>79</v>
      </c>
      <c r="AW124" s="11" t="s">
        <v>33</v>
      </c>
      <c r="AX124" s="11" t="s">
        <v>69</v>
      </c>
      <c r="AY124" s="189" t="s">
        <v>126</v>
      </c>
    </row>
    <row r="125" spans="2:65" s="12" customFormat="1" ht="13.5">
      <c r="B125" s="196"/>
      <c r="D125" s="184" t="s">
        <v>152</v>
      </c>
      <c r="E125" s="197" t="s">
        <v>5</v>
      </c>
      <c r="F125" s="198" t="s">
        <v>154</v>
      </c>
      <c r="H125" s="199">
        <v>26.376999999999999</v>
      </c>
      <c r="I125" s="200"/>
      <c r="L125" s="196"/>
      <c r="M125" s="201"/>
      <c r="N125" s="202"/>
      <c r="O125" s="202"/>
      <c r="P125" s="202"/>
      <c r="Q125" s="202"/>
      <c r="R125" s="202"/>
      <c r="S125" s="202"/>
      <c r="T125" s="203"/>
      <c r="AT125" s="197" t="s">
        <v>152</v>
      </c>
      <c r="AU125" s="197" t="s">
        <v>79</v>
      </c>
      <c r="AV125" s="12" t="s">
        <v>133</v>
      </c>
      <c r="AW125" s="12" t="s">
        <v>33</v>
      </c>
      <c r="AX125" s="12" t="s">
        <v>77</v>
      </c>
      <c r="AY125" s="197" t="s">
        <v>126</v>
      </c>
    </row>
    <row r="126" spans="2:65" s="1" customFormat="1" ht="25.5" customHeight="1">
      <c r="B126" s="171"/>
      <c r="C126" s="172" t="s">
        <v>194</v>
      </c>
      <c r="D126" s="172" t="s">
        <v>128</v>
      </c>
      <c r="E126" s="173" t="s">
        <v>195</v>
      </c>
      <c r="F126" s="174" t="s">
        <v>196</v>
      </c>
      <c r="G126" s="175" t="s">
        <v>190</v>
      </c>
      <c r="H126" s="176">
        <v>561.10400000000004</v>
      </c>
      <c r="I126" s="177"/>
      <c r="J126" s="178">
        <f>ROUND(I126*H126,2)</f>
        <v>0</v>
      </c>
      <c r="K126" s="174" t="s">
        <v>145</v>
      </c>
      <c r="L126" s="39"/>
      <c r="M126" s="179" t="s">
        <v>5</v>
      </c>
      <c r="N126" s="180" t="s">
        <v>40</v>
      </c>
      <c r="O126" s="40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AR126" s="22" t="s">
        <v>133</v>
      </c>
      <c r="AT126" s="22" t="s">
        <v>128</v>
      </c>
      <c r="AU126" s="22" t="s">
        <v>79</v>
      </c>
      <c r="AY126" s="22" t="s">
        <v>126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22" t="s">
        <v>77</v>
      </c>
      <c r="BK126" s="183">
        <f>ROUND(I126*H126,2)</f>
        <v>0</v>
      </c>
      <c r="BL126" s="22" t="s">
        <v>133</v>
      </c>
      <c r="BM126" s="22" t="s">
        <v>197</v>
      </c>
    </row>
    <row r="127" spans="2:65" s="1" customFormat="1" ht="40.5">
      <c r="B127" s="39"/>
      <c r="D127" s="184" t="s">
        <v>135</v>
      </c>
      <c r="F127" s="185" t="s">
        <v>198</v>
      </c>
      <c r="I127" s="186"/>
      <c r="L127" s="39"/>
      <c r="M127" s="187"/>
      <c r="N127" s="40"/>
      <c r="O127" s="40"/>
      <c r="P127" s="40"/>
      <c r="Q127" s="40"/>
      <c r="R127" s="40"/>
      <c r="S127" s="40"/>
      <c r="T127" s="68"/>
      <c r="AT127" s="22" t="s">
        <v>135</v>
      </c>
      <c r="AU127" s="22" t="s">
        <v>79</v>
      </c>
    </row>
    <row r="128" spans="2:65" s="11" customFormat="1" ht="13.5">
      <c r="B128" s="188"/>
      <c r="D128" s="184" t="s">
        <v>152</v>
      </c>
      <c r="E128" s="189" t="s">
        <v>5</v>
      </c>
      <c r="F128" s="190" t="s">
        <v>199</v>
      </c>
      <c r="H128" s="191">
        <v>100.2</v>
      </c>
      <c r="I128" s="192"/>
      <c r="L128" s="188"/>
      <c r="M128" s="193"/>
      <c r="N128" s="194"/>
      <c r="O128" s="194"/>
      <c r="P128" s="194"/>
      <c r="Q128" s="194"/>
      <c r="R128" s="194"/>
      <c r="S128" s="194"/>
      <c r="T128" s="195"/>
      <c r="AT128" s="189" t="s">
        <v>152</v>
      </c>
      <c r="AU128" s="189" t="s">
        <v>79</v>
      </c>
      <c r="AV128" s="11" t="s">
        <v>79</v>
      </c>
      <c r="AW128" s="11" t="s">
        <v>33</v>
      </c>
      <c r="AX128" s="11" t="s">
        <v>69</v>
      </c>
      <c r="AY128" s="189" t="s">
        <v>126</v>
      </c>
    </row>
    <row r="129" spans="2:65" s="11" customFormat="1" ht="13.5">
      <c r="B129" s="188"/>
      <c r="D129" s="184" t="s">
        <v>152</v>
      </c>
      <c r="E129" s="189" t="s">
        <v>5</v>
      </c>
      <c r="F129" s="190" t="s">
        <v>200</v>
      </c>
      <c r="H129" s="191">
        <v>179</v>
      </c>
      <c r="I129" s="192"/>
      <c r="L129" s="188"/>
      <c r="M129" s="193"/>
      <c r="N129" s="194"/>
      <c r="O129" s="194"/>
      <c r="P129" s="194"/>
      <c r="Q129" s="194"/>
      <c r="R129" s="194"/>
      <c r="S129" s="194"/>
      <c r="T129" s="195"/>
      <c r="AT129" s="189" t="s">
        <v>152</v>
      </c>
      <c r="AU129" s="189" t="s">
        <v>79</v>
      </c>
      <c r="AV129" s="11" t="s">
        <v>79</v>
      </c>
      <c r="AW129" s="11" t="s">
        <v>33</v>
      </c>
      <c r="AX129" s="11" t="s">
        <v>69</v>
      </c>
      <c r="AY129" s="189" t="s">
        <v>126</v>
      </c>
    </row>
    <row r="130" spans="2:65" s="11" customFormat="1" ht="13.5">
      <c r="B130" s="188"/>
      <c r="D130" s="184" t="s">
        <v>152</v>
      </c>
      <c r="E130" s="189" t="s">
        <v>5</v>
      </c>
      <c r="F130" s="190" t="s">
        <v>201</v>
      </c>
      <c r="H130" s="191">
        <v>119.4</v>
      </c>
      <c r="I130" s="192"/>
      <c r="L130" s="188"/>
      <c r="M130" s="193"/>
      <c r="N130" s="194"/>
      <c r="O130" s="194"/>
      <c r="P130" s="194"/>
      <c r="Q130" s="194"/>
      <c r="R130" s="194"/>
      <c r="S130" s="194"/>
      <c r="T130" s="195"/>
      <c r="AT130" s="189" t="s">
        <v>152</v>
      </c>
      <c r="AU130" s="189" t="s">
        <v>79</v>
      </c>
      <c r="AV130" s="11" t="s">
        <v>79</v>
      </c>
      <c r="AW130" s="11" t="s">
        <v>33</v>
      </c>
      <c r="AX130" s="11" t="s">
        <v>69</v>
      </c>
      <c r="AY130" s="189" t="s">
        <v>126</v>
      </c>
    </row>
    <row r="131" spans="2:65" s="11" customFormat="1" ht="13.5">
      <c r="B131" s="188"/>
      <c r="D131" s="184" t="s">
        <v>152</v>
      </c>
      <c r="E131" s="189" t="s">
        <v>5</v>
      </c>
      <c r="F131" s="190" t="s">
        <v>202</v>
      </c>
      <c r="H131" s="191">
        <v>44</v>
      </c>
      <c r="I131" s="192"/>
      <c r="L131" s="188"/>
      <c r="M131" s="193"/>
      <c r="N131" s="194"/>
      <c r="O131" s="194"/>
      <c r="P131" s="194"/>
      <c r="Q131" s="194"/>
      <c r="R131" s="194"/>
      <c r="S131" s="194"/>
      <c r="T131" s="195"/>
      <c r="AT131" s="189" t="s">
        <v>152</v>
      </c>
      <c r="AU131" s="189" t="s">
        <v>79</v>
      </c>
      <c r="AV131" s="11" t="s">
        <v>79</v>
      </c>
      <c r="AW131" s="11" t="s">
        <v>33</v>
      </c>
      <c r="AX131" s="11" t="s">
        <v>69</v>
      </c>
      <c r="AY131" s="189" t="s">
        <v>126</v>
      </c>
    </row>
    <row r="132" spans="2:65" s="11" customFormat="1" ht="13.5">
      <c r="B132" s="188"/>
      <c r="D132" s="184" t="s">
        <v>152</v>
      </c>
      <c r="E132" s="189" t="s">
        <v>5</v>
      </c>
      <c r="F132" s="190" t="s">
        <v>203</v>
      </c>
      <c r="H132" s="191">
        <v>48.87</v>
      </c>
      <c r="I132" s="192"/>
      <c r="L132" s="188"/>
      <c r="M132" s="193"/>
      <c r="N132" s="194"/>
      <c r="O132" s="194"/>
      <c r="P132" s="194"/>
      <c r="Q132" s="194"/>
      <c r="R132" s="194"/>
      <c r="S132" s="194"/>
      <c r="T132" s="195"/>
      <c r="AT132" s="189" t="s">
        <v>152</v>
      </c>
      <c r="AU132" s="189" t="s">
        <v>79</v>
      </c>
      <c r="AV132" s="11" t="s">
        <v>79</v>
      </c>
      <c r="AW132" s="11" t="s">
        <v>33</v>
      </c>
      <c r="AX132" s="11" t="s">
        <v>69</v>
      </c>
      <c r="AY132" s="189" t="s">
        <v>126</v>
      </c>
    </row>
    <row r="133" spans="2:65" s="11" customFormat="1" ht="13.5">
      <c r="B133" s="188"/>
      <c r="D133" s="184" t="s">
        <v>152</v>
      </c>
      <c r="E133" s="189" t="s">
        <v>5</v>
      </c>
      <c r="F133" s="190" t="s">
        <v>204</v>
      </c>
      <c r="H133" s="191">
        <v>69.634</v>
      </c>
      <c r="I133" s="192"/>
      <c r="L133" s="188"/>
      <c r="M133" s="193"/>
      <c r="N133" s="194"/>
      <c r="O133" s="194"/>
      <c r="P133" s="194"/>
      <c r="Q133" s="194"/>
      <c r="R133" s="194"/>
      <c r="S133" s="194"/>
      <c r="T133" s="195"/>
      <c r="AT133" s="189" t="s">
        <v>152</v>
      </c>
      <c r="AU133" s="189" t="s">
        <v>79</v>
      </c>
      <c r="AV133" s="11" t="s">
        <v>79</v>
      </c>
      <c r="AW133" s="11" t="s">
        <v>33</v>
      </c>
      <c r="AX133" s="11" t="s">
        <v>69</v>
      </c>
      <c r="AY133" s="189" t="s">
        <v>126</v>
      </c>
    </row>
    <row r="134" spans="2:65" s="12" customFormat="1" ht="13.5">
      <c r="B134" s="196"/>
      <c r="D134" s="184" t="s">
        <v>152</v>
      </c>
      <c r="E134" s="197" t="s">
        <v>5</v>
      </c>
      <c r="F134" s="198" t="s">
        <v>154</v>
      </c>
      <c r="H134" s="199">
        <v>561.10400000000004</v>
      </c>
      <c r="I134" s="200"/>
      <c r="L134" s="196"/>
      <c r="M134" s="201"/>
      <c r="N134" s="202"/>
      <c r="O134" s="202"/>
      <c r="P134" s="202"/>
      <c r="Q134" s="202"/>
      <c r="R134" s="202"/>
      <c r="S134" s="202"/>
      <c r="T134" s="203"/>
      <c r="AT134" s="197" t="s">
        <v>152</v>
      </c>
      <c r="AU134" s="197" t="s">
        <v>79</v>
      </c>
      <c r="AV134" s="12" t="s">
        <v>133</v>
      </c>
      <c r="AW134" s="12" t="s">
        <v>33</v>
      </c>
      <c r="AX134" s="12" t="s">
        <v>77</v>
      </c>
      <c r="AY134" s="197" t="s">
        <v>126</v>
      </c>
    </row>
    <row r="135" spans="2:65" s="1" customFormat="1" ht="16.5" customHeight="1">
      <c r="B135" s="171"/>
      <c r="C135" s="172" t="s">
        <v>205</v>
      </c>
      <c r="D135" s="172" t="s">
        <v>128</v>
      </c>
      <c r="E135" s="173" t="s">
        <v>206</v>
      </c>
      <c r="F135" s="174" t="s">
        <v>207</v>
      </c>
      <c r="G135" s="175" t="s">
        <v>190</v>
      </c>
      <c r="H135" s="176">
        <v>32.049999999999997</v>
      </c>
      <c r="I135" s="177"/>
      <c r="J135" s="178">
        <f>ROUND(I135*H135,2)</f>
        <v>0</v>
      </c>
      <c r="K135" s="174" t="s">
        <v>132</v>
      </c>
      <c r="L135" s="39"/>
      <c r="M135" s="179" t="s">
        <v>5</v>
      </c>
      <c r="N135" s="180" t="s">
        <v>40</v>
      </c>
      <c r="O135" s="40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AR135" s="22" t="s">
        <v>133</v>
      </c>
      <c r="AT135" s="22" t="s">
        <v>128</v>
      </c>
      <c r="AU135" s="22" t="s">
        <v>79</v>
      </c>
      <c r="AY135" s="22" t="s">
        <v>126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22" t="s">
        <v>77</v>
      </c>
      <c r="BK135" s="183">
        <f>ROUND(I135*H135,2)</f>
        <v>0</v>
      </c>
      <c r="BL135" s="22" t="s">
        <v>133</v>
      </c>
      <c r="BM135" s="22" t="s">
        <v>208</v>
      </c>
    </row>
    <row r="136" spans="2:65" s="1" customFormat="1" ht="27">
      <c r="B136" s="39"/>
      <c r="D136" s="184" t="s">
        <v>135</v>
      </c>
      <c r="F136" s="185" t="s">
        <v>209</v>
      </c>
      <c r="I136" s="186"/>
      <c r="L136" s="39"/>
      <c r="M136" s="187"/>
      <c r="N136" s="40"/>
      <c r="O136" s="40"/>
      <c r="P136" s="40"/>
      <c r="Q136" s="40"/>
      <c r="R136" s="40"/>
      <c r="S136" s="40"/>
      <c r="T136" s="68"/>
      <c r="AT136" s="22" t="s">
        <v>135</v>
      </c>
      <c r="AU136" s="22" t="s">
        <v>79</v>
      </c>
    </row>
    <row r="137" spans="2:65" s="11" customFormat="1" ht="13.5">
      <c r="B137" s="188"/>
      <c r="D137" s="184" t="s">
        <v>152</v>
      </c>
      <c r="E137" s="189" t="s">
        <v>5</v>
      </c>
      <c r="F137" s="190" t="s">
        <v>210</v>
      </c>
      <c r="H137" s="191">
        <v>4.7519999999999998</v>
      </c>
      <c r="I137" s="192"/>
      <c r="L137" s="188"/>
      <c r="M137" s="193"/>
      <c r="N137" s="194"/>
      <c r="O137" s="194"/>
      <c r="P137" s="194"/>
      <c r="Q137" s="194"/>
      <c r="R137" s="194"/>
      <c r="S137" s="194"/>
      <c r="T137" s="195"/>
      <c r="AT137" s="189" t="s">
        <v>152</v>
      </c>
      <c r="AU137" s="189" t="s">
        <v>79</v>
      </c>
      <c r="AV137" s="11" t="s">
        <v>79</v>
      </c>
      <c r="AW137" s="11" t="s">
        <v>33</v>
      </c>
      <c r="AX137" s="11" t="s">
        <v>69</v>
      </c>
      <c r="AY137" s="189" t="s">
        <v>126</v>
      </c>
    </row>
    <row r="138" spans="2:65" s="11" customFormat="1" ht="13.5">
      <c r="B138" s="188"/>
      <c r="D138" s="184" t="s">
        <v>152</v>
      </c>
      <c r="E138" s="189" t="s">
        <v>5</v>
      </c>
      <c r="F138" s="190" t="s">
        <v>211</v>
      </c>
      <c r="H138" s="191">
        <v>27.297999999999998</v>
      </c>
      <c r="I138" s="192"/>
      <c r="L138" s="188"/>
      <c r="M138" s="193"/>
      <c r="N138" s="194"/>
      <c r="O138" s="194"/>
      <c r="P138" s="194"/>
      <c r="Q138" s="194"/>
      <c r="R138" s="194"/>
      <c r="S138" s="194"/>
      <c r="T138" s="195"/>
      <c r="AT138" s="189" t="s">
        <v>152</v>
      </c>
      <c r="AU138" s="189" t="s">
        <v>79</v>
      </c>
      <c r="AV138" s="11" t="s">
        <v>79</v>
      </c>
      <c r="AW138" s="11" t="s">
        <v>33</v>
      </c>
      <c r="AX138" s="11" t="s">
        <v>69</v>
      </c>
      <c r="AY138" s="189" t="s">
        <v>126</v>
      </c>
    </row>
    <row r="139" spans="2:65" s="12" customFormat="1" ht="13.5">
      <c r="B139" s="196"/>
      <c r="D139" s="184" t="s">
        <v>152</v>
      </c>
      <c r="E139" s="197" t="s">
        <v>5</v>
      </c>
      <c r="F139" s="198" t="s">
        <v>154</v>
      </c>
      <c r="H139" s="199">
        <v>32.049999999999997</v>
      </c>
      <c r="I139" s="200"/>
      <c r="L139" s="196"/>
      <c r="M139" s="201"/>
      <c r="N139" s="202"/>
      <c r="O139" s="202"/>
      <c r="P139" s="202"/>
      <c r="Q139" s="202"/>
      <c r="R139" s="202"/>
      <c r="S139" s="202"/>
      <c r="T139" s="203"/>
      <c r="AT139" s="197" t="s">
        <v>152</v>
      </c>
      <c r="AU139" s="197" t="s">
        <v>79</v>
      </c>
      <c r="AV139" s="12" t="s">
        <v>133</v>
      </c>
      <c r="AW139" s="12" t="s">
        <v>33</v>
      </c>
      <c r="AX139" s="12" t="s">
        <v>77</v>
      </c>
      <c r="AY139" s="197" t="s">
        <v>126</v>
      </c>
    </row>
    <row r="140" spans="2:65" s="1" customFormat="1" ht="16.5" customHeight="1">
      <c r="B140" s="171"/>
      <c r="C140" s="172" t="s">
        <v>212</v>
      </c>
      <c r="D140" s="172" t="s">
        <v>128</v>
      </c>
      <c r="E140" s="173" t="s">
        <v>213</v>
      </c>
      <c r="F140" s="174" t="s">
        <v>214</v>
      </c>
      <c r="G140" s="175" t="s">
        <v>131</v>
      </c>
      <c r="H140" s="176">
        <v>12</v>
      </c>
      <c r="I140" s="177"/>
      <c r="J140" s="178">
        <f>ROUND(I140*H140,2)</f>
        <v>0</v>
      </c>
      <c r="K140" s="174" t="s">
        <v>145</v>
      </c>
      <c r="L140" s="39"/>
      <c r="M140" s="179" t="s">
        <v>5</v>
      </c>
      <c r="N140" s="180" t="s">
        <v>40</v>
      </c>
      <c r="O140" s="40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AR140" s="22" t="s">
        <v>133</v>
      </c>
      <c r="AT140" s="22" t="s">
        <v>128</v>
      </c>
      <c r="AU140" s="22" t="s">
        <v>79</v>
      </c>
      <c r="AY140" s="22" t="s">
        <v>126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22" t="s">
        <v>77</v>
      </c>
      <c r="BK140" s="183">
        <f>ROUND(I140*H140,2)</f>
        <v>0</v>
      </c>
      <c r="BL140" s="22" t="s">
        <v>133</v>
      </c>
      <c r="BM140" s="22" t="s">
        <v>215</v>
      </c>
    </row>
    <row r="141" spans="2:65" s="1" customFormat="1" ht="27">
      <c r="B141" s="39"/>
      <c r="D141" s="184" t="s">
        <v>135</v>
      </c>
      <c r="F141" s="185" t="s">
        <v>216</v>
      </c>
      <c r="I141" s="186"/>
      <c r="L141" s="39"/>
      <c r="M141" s="187"/>
      <c r="N141" s="40"/>
      <c r="O141" s="40"/>
      <c r="P141" s="40"/>
      <c r="Q141" s="40"/>
      <c r="R141" s="40"/>
      <c r="S141" s="40"/>
      <c r="T141" s="68"/>
      <c r="AT141" s="22" t="s">
        <v>135</v>
      </c>
      <c r="AU141" s="22" t="s">
        <v>79</v>
      </c>
    </row>
    <row r="142" spans="2:65" s="1" customFormat="1" ht="16.5" customHeight="1">
      <c r="B142" s="171"/>
      <c r="C142" s="172" t="s">
        <v>217</v>
      </c>
      <c r="D142" s="172" t="s">
        <v>128</v>
      </c>
      <c r="E142" s="173" t="s">
        <v>218</v>
      </c>
      <c r="F142" s="174" t="s">
        <v>219</v>
      </c>
      <c r="G142" s="175" t="s">
        <v>190</v>
      </c>
      <c r="H142" s="176">
        <v>593.245</v>
      </c>
      <c r="I142" s="177"/>
      <c r="J142" s="178">
        <f>ROUND(I142*H142,2)</f>
        <v>0</v>
      </c>
      <c r="K142" s="174" t="s">
        <v>132</v>
      </c>
      <c r="L142" s="39"/>
      <c r="M142" s="179" t="s">
        <v>5</v>
      </c>
      <c r="N142" s="180" t="s">
        <v>40</v>
      </c>
      <c r="O142" s="40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AR142" s="22" t="s">
        <v>133</v>
      </c>
      <c r="AT142" s="22" t="s">
        <v>128</v>
      </c>
      <c r="AU142" s="22" t="s">
        <v>79</v>
      </c>
      <c r="AY142" s="22" t="s">
        <v>126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22" t="s">
        <v>77</v>
      </c>
      <c r="BK142" s="183">
        <f>ROUND(I142*H142,2)</f>
        <v>0</v>
      </c>
      <c r="BL142" s="22" t="s">
        <v>133</v>
      </c>
      <c r="BM142" s="22" t="s">
        <v>220</v>
      </c>
    </row>
    <row r="143" spans="2:65" s="1" customFormat="1" ht="40.5">
      <c r="B143" s="39"/>
      <c r="D143" s="184" t="s">
        <v>135</v>
      </c>
      <c r="F143" s="185" t="s">
        <v>221</v>
      </c>
      <c r="I143" s="186"/>
      <c r="L143" s="39"/>
      <c r="M143" s="187"/>
      <c r="N143" s="40"/>
      <c r="O143" s="40"/>
      <c r="P143" s="40"/>
      <c r="Q143" s="40"/>
      <c r="R143" s="40"/>
      <c r="S143" s="40"/>
      <c r="T143" s="68"/>
      <c r="AT143" s="22" t="s">
        <v>135</v>
      </c>
      <c r="AU143" s="22" t="s">
        <v>79</v>
      </c>
    </row>
    <row r="144" spans="2:65" s="11" customFormat="1" ht="13.5">
      <c r="B144" s="188"/>
      <c r="D144" s="184" t="s">
        <v>152</v>
      </c>
      <c r="E144" s="189" t="s">
        <v>5</v>
      </c>
      <c r="F144" s="190" t="s">
        <v>222</v>
      </c>
      <c r="H144" s="191">
        <v>561.19500000000005</v>
      </c>
      <c r="I144" s="192"/>
      <c r="L144" s="188"/>
      <c r="M144" s="193"/>
      <c r="N144" s="194"/>
      <c r="O144" s="194"/>
      <c r="P144" s="194"/>
      <c r="Q144" s="194"/>
      <c r="R144" s="194"/>
      <c r="S144" s="194"/>
      <c r="T144" s="195"/>
      <c r="AT144" s="189" t="s">
        <v>152</v>
      </c>
      <c r="AU144" s="189" t="s">
        <v>79</v>
      </c>
      <c r="AV144" s="11" t="s">
        <v>79</v>
      </c>
      <c r="AW144" s="11" t="s">
        <v>33</v>
      </c>
      <c r="AX144" s="11" t="s">
        <v>69</v>
      </c>
      <c r="AY144" s="189" t="s">
        <v>126</v>
      </c>
    </row>
    <row r="145" spans="2:65" s="11" customFormat="1" ht="13.5">
      <c r="B145" s="188"/>
      <c r="D145" s="184" t="s">
        <v>152</v>
      </c>
      <c r="E145" s="189" t="s">
        <v>5</v>
      </c>
      <c r="F145" s="190" t="s">
        <v>223</v>
      </c>
      <c r="H145" s="191">
        <v>32.049999999999997</v>
      </c>
      <c r="I145" s="192"/>
      <c r="L145" s="188"/>
      <c r="M145" s="193"/>
      <c r="N145" s="194"/>
      <c r="O145" s="194"/>
      <c r="P145" s="194"/>
      <c r="Q145" s="194"/>
      <c r="R145" s="194"/>
      <c r="S145" s="194"/>
      <c r="T145" s="195"/>
      <c r="AT145" s="189" t="s">
        <v>152</v>
      </c>
      <c r="AU145" s="189" t="s">
        <v>79</v>
      </c>
      <c r="AV145" s="11" t="s">
        <v>79</v>
      </c>
      <c r="AW145" s="11" t="s">
        <v>33</v>
      </c>
      <c r="AX145" s="11" t="s">
        <v>69</v>
      </c>
      <c r="AY145" s="189" t="s">
        <v>126</v>
      </c>
    </row>
    <row r="146" spans="2:65" s="12" customFormat="1" ht="13.5">
      <c r="B146" s="196"/>
      <c r="D146" s="184" t="s">
        <v>152</v>
      </c>
      <c r="E146" s="197" t="s">
        <v>5</v>
      </c>
      <c r="F146" s="198" t="s">
        <v>154</v>
      </c>
      <c r="H146" s="199">
        <v>593.245</v>
      </c>
      <c r="I146" s="200"/>
      <c r="L146" s="196"/>
      <c r="M146" s="201"/>
      <c r="N146" s="202"/>
      <c r="O146" s="202"/>
      <c r="P146" s="202"/>
      <c r="Q146" s="202"/>
      <c r="R146" s="202"/>
      <c r="S146" s="202"/>
      <c r="T146" s="203"/>
      <c r="AT146" s="197" t="s">
        <v>152</v>
      </c>
      <c r="AU146" s="197" t="s">
        <v>79</v>
      </c>
      <c r="AV146" s="12" t="s">
        <v>133</v>
      </c>
      <c r="AW146" s="12" t="s">
        <v>33</v>
      </c>
      <c r="AX146" s="12" t="s">
        <v>77</v>
      </c>
      <c r="AY146" s="197" t="s">
        <v>126</v>
      </c>
    </row>
    <row r="147" spans="2:65" s="1" customFormat="1" ht="16.5" customHeight="1">
      <c r="B147" s="171"/>
      <c r="C147" s="172" t="s">
        <v>11</v>
      </c>
      <c r="D147" s="172" t="s">
        <v>128</v>
      </c>
      <c r="E147" s="173" t="s">
        <v>224</v>
      </c>
      <c r="F147" s="174" t="s">
        <v>225</v>
      </c>
      <c r="G147" s="175" t="s">
        <v>131</v>
      </c>
      <c r="H147" s="176">
        <v>12</v>
      </c>
      <c r="I147" s="177"/>
      <c r="J147" s="178">
        <f>ROUND(I147*H147,2)</f>
        <v>0</v>
      </c>
      <c r="K147" s="174" t="s">
        <v>145</v>
      </c>
      <c r="L147" s="39"/>
      <c r="M147" s="179" t="s">
        <v>5</v>
      </c>
      <c r="N147" s="180" t="s">
        <v>40</v>
      </c>
      <c r="O147" s="40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AR147" s="22" t="s">
        <v>133</v>
      </c>
      <c r="AT147" s="22" t="s">
        <v>128</v>
      </c>
      <c r="AU147" s="22" t="s">
        <v>79</v>
      </c>
      <c r="AY147" s="22" t="s">
        <v>126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22" t="s">
        <v>77</v>
      </c>
      <c r="BK147" s="183">
        <f>ROUND(I147*H147,2)</f>
        <v>0</v>
      </c>
      <c r="BL147" s="22" t="s">
        <v>133</v>
      </c>
      <c r="BM147" s="22" t="s">
        <v>226</v>
      </c>
    </row>
    <row r="148" spans="2:65" s="1" customFormat="1" ht="27">
      <c r="B148" s="39"/>
      <c r="D148" s="184" t="s">
        <v>135</v>
      </c>
      <c r="F148" s="185" t="s">
        <v>227</v>
      </c>
      <c r="I148" s="186"/>
      <c r="L148" s="39"/>
      <c r="M148" s="187"/>
      <c r="N148" s="40"/>
      <c r="O148" s="40"/>
      <c r="P148" s="40"/>
      <c r="Q148" s="40"/>
      <c r="R148" s="40"/>
      <c r="S148" s="40"/>
      <c r="T148" s="68"/>
      <c r="AT148" s="22" t="s">
        <v>135</v>
      </c>
      <c r="AU148" s="22" t="s">
        <v>79</v>
      </c>
    </row>
    <row r="149" spans="2:65" s="1" customFormat="1" ht="25.5" customHeight="1">
      <c r="B149" s="171"/>
      <c r="C149" s="172" t="s">
        <v>228</v>
      </c>
      <c r="D149" s="172" t="s">
        <v>128</v>
      </c>
      <c r="E149" s="173" t="s">
        <v>229</v>
      </c>
      <c r="F149" s="174" t="s">
        <v>230</v>
      </c>
      <c r="G149" s="175" t="s">
        <v>144</v>
      </c>
      <c r="H149" s="176">
        <v>126.83</v>
      </c>
      <c r="I149" s="177"/>
      <c r="J149" s="178">
        <f>ROUND(I149*H149,2)</f>
        <v>0</v>
      </c>
      <c r="K149" s="174" t="s">
        <v>145</v>
      </c>
      <c r="L149" s="39"/>
      <c r="M149" s="179" t="s">
        <v>5</v>
      </c>
      <c r="N149" s="180" t="s">
        <v>40</v>
      </c>
      <c r="O149" s="40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AR149" s="22" t="s">
        <v>133</v>
      </c>
      <c r="AT149" s="22" t="s">
        <v>128</v>
      </c>
      <c r="AU149" s="22" t="s">
        <v>79</v>
      </c>
      <c r="AY149" s="22" t="s">
        <v>126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22" t="s">
        <v>77</v>
      </c>
      <c r="BK149" s="183">
        <f>ROUND(I149*H149,2)</f>
        <v>0</v>
      </c>
      <c r="BL149" s="22" t="s">
        <v>133</v>
      </c>
      <c r="BM149" s="22" t="s">
        <v>231</v>
      </c>
    </row>
    <row r="150" spans="2:65" s="1" customFormat="1" ht="13.5">
      <c r="B150" s="39"/>
      <c r="D150" s="184" t="s">
        <v>135</v>
      </c>
      <c r="F150" s="185" t="s">
        <v>232</v>
      </c>
      <c r="I150" s="186"/>
      <c r="L150" s="39"/>
      <c r="M150" s="187"/>
      <c r="N150" s="40"/>
      <c r="O150" s="40"/>
      <c r="P150" s="40"/>
      <c r="Q150" s="40"/>
      <c r="R150" s="40"/>
      <c r="S150" s="40"/>
      <c r="T150" s="68"/>
      <c r="AT150" s="22" t="s">
        <v>135</v>
      </c>
      <c r="AU150" s="22" t="s">
        <v>79</v>
      </c>
    </row>
    <row r="151" spans="2:65" s="1" customFormat="1" ht="16.5" customHeight="1">
      <c r="B151" s="171"/>
      <c r="C151" s="204" t="s">
        <v>233</v>
      </c>
      <c r="D151" s="204" t="s">
        <v>234</v>
      </c>
      <c r="E151" s="205" t="s">
        <v>235</v>
      </c>
      <c r="F151" s="206" t="s">
        <v>236</v>
      </c>
      <c r="G151" s="207" t="s">
        <v>237</v>
      </c>
      <c r="H151" s="208">
        <v>1.9019999999999999</v>
      </c>
      <c r="I151" s="209"/>
      <c r="J151" s="210">
        <f>ROUND(I151*H151,2)</f>
        <v>0</v>
      </c>
      <c r="K151" s="206" t="s">
        <v>145</v>
      </c>
      <c r="L151" s="211"/>
      <c r="M151" s="212" t="s">
        <v>5</v>
      </c>
      <c r="N151" s="213" t="s">
        <v>40</v>
      </c>
      <c r="O151" s="40"/>
      <c r="P151" s="181">
        <f>O151*H151</f>
        <v>0</v>
      </c>
      <c r="Q151" s="181">
        <v>1E-3</v>
      </c>
      <c r="R151" s="181">
        <f>Q151*H151</f>
        <v>1.902E-3</v>
      </c>
      <c r="S151" s="181">
        <v>0</v>
      </c>
      <c r="T151" s="182">
        <f>S151*H151</f>
        <v>0</v>
      </c>
      <c r="AR151" s="22" t="s">
        <v>174</v>
      </c>
      <c r="AT151" s="22" t="s">
        <v>234</v>
      </c>
      <c r="AU151" s="22" t="s">
        <v>79</v>
      </c>
      <c r="AY151" s="22" t="s">
        <v>126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22" t="s">
        <v>77</v>
      </c>
      <c r="BK151" s="183">
        <f>ROUND(I151*H151,2)</f>
        <v>0</v>
      </c>
      <c r="BL151" s="22" t="s">
        <v>133</v>
      </c>
      <c r="BM151" s="22" t="s">
        <v>238</v>
      </c>
    </row>
    <row r="152" spans="2:65" s="1" customFormat="1" ht="13.5">
      <c r="B152" s="39"/>
      <c r="D152" s="184" t="s">
        <v>135</v>
      </c>
      <c r="F152" s="185" t="s">
        <v>239</v>
      </c>
      <c r="I152" s="186"/>
      <c r="L152" s="39"/>
      <c r="M152" s="187"/>
      <c r="N152" s="40"/>
      <c r="O152" s="40"/>
      <c r="P152" s="40"/>
      <c r="Q152" s="40"/>
      <c r="R152" s="40"/>
      <c r="S152" s="40"/>
      <c r="T152" s="68"/>
      <c r="AT152" s="22" t="s">
        <v>135</v>
      </c>
      <c r="AU152" s="22" t="s">
        <v>79</v>
      </c>
    </row>
    <row r="153" spans="2:65" s="11" customFormat="1" ht="13.5">
      <c r="B153" s="188"/>
      <c r="D153" s="184" t="s">
        <v>152</v>
      </c>
      <c r="F153" s="190" t="s">
        <v>240</v>
      </c>
      <c r="H153" s="191">
        <v>1.9019999999999999</v>
      </c>
      <c r="I153" s="192"/>
      <c r="L153" s="188"/>
      <c r="M153" s="193"/>
      <c r="N153" s="194"/>
      <c r="O153" s="194"/>
      <c r="P153" s="194"/>
      <c r="Q153" s="194"/>
      <c r="R153" s="194"/>
      <c r="S153" s="194"/>
      <c r="T153" s="195"/>
      <c r="AT153" s="189" t="s">
        <v>152</v>
      </c>
      <c r="AU153" s="189" t="s">
        <v>79</v>
      </c>
      <c r="AV153" s="11" t="s">
        <v>79</v>
      </c>
      <c r="AW153" s="11" t="s">
        <v>6</v>
      </c>
      <c r="AX153" s="11" t="s">
        <v>77</v>
      </c>
      <c r="AY153" s="189" t="s">
        <v>126</v>
      </c>
    </row>
    <row r="154" spans="2:65" s="1" customFormat="1" ht="16.5" customHeight="1">
      <c r="B154" s="171"/>
      <c r="C154" s="172" t="s">
        <v>241</v>
      </c>
      <c r="D154" s="172" t="s">
        <v>128</v>
      </c>
      <c r="E154" s="173" t="s">
        <v>242</v>
      </c>
      <c r="F154" s="174" t="s">
        <v>243</v>
      </c>
      <c r="G154" s="175" t="s">
        <v>144</v>
      </c>
      <c r="H154" s="176">
        <v>1548.73</v>
      </c>
      <c r="I154" s="177"/>
      <c r="J154" s="178">
        <f>ROUND(I154*H154,2)</f>
        <v>0</v>
      </c>
      <c r="K154" s="174" t="s">
        <v>145</v>
      </c>
      <c r="L154" s="39"/>
      <c r="M154" s="179" t="s">
        <v>5</v>
      </c>
      <c r="N154" s="180" t="s">
        <v>40</v>
      </c>
      <c r="O154" s="40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AR154" s="22" t="s">
        <v>133</v>
      </c>
      <c r="AT154" s="22" t="s">
        <v>128</v>
      </c>
      <c r="AU154" s="22" t="s">
        <v>79</v>
      </c>
      <c r="AY154" s="22" t="s">
        <v>126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22" t="s">
        <v>77</v>
      </c>
      <c r="BK154" s="183">
        <f>ROUND(I154*H154,2)</f>
        <v>0</v>
      </c>
      <c r="BL154" s="22" t="s">
        <v>133</v>
      </c>
      <c r="BM154" s="22" t="s">
        <v>244</v>
      </c>
    </row>
    <row r="155" spans="2:65" s="1" customFormat="1" ht="13.5">
      <c r="B155" s="39"/>
      <c r="D155" s="184" t="s">
        <v>135</v>
      </c>
      <c r="F155" s="185" t="s">
        <v>245</v>
      </c>
      <c r="I155" s="186"/>
      <c r="L155" s="39"/>
      <c r="M155" s="187"/>
      <c r="N155" s="40"/>
      <c r="O155" s="40"/>
      <c r="P155" s="40"/>
      <c r="Q155" s="40"/>
      <c r="R155" s="40"/>
      <c r="S155" s="40"/>
      <c r="T155" s="68"/>
      <c r="AT155" s="22" t="s">
        <v>135</v>
      </c>
      <c r="AU155" s="22" t="s">
        <v>79</v>
      </c>
    </row>
    <row r="156" spans="2:65" s="1" customFormat="1" ht="25.5" customHeight="1">
      <c r="B156" s="171"/>
      <c r="C156" s="172" t="s">
        <v>246</v>
      </c>
      <c r="D156" s="172" t="s">
        <v>128</v>
      </c>
      <c r="E156" s="173" t="s">
        <v>247</v>
      </c>
      <c r="F156" s="174" t="s">
        <v>248</v>
      </c>
      <c r="G156" s="175" t="s">
        <v>144</v>
      </c>
      <c r="H156" s="176">
        <v>126.83</v>
      </c>
      <c r="I156" s="177"/>
      <c r="J156" s="178">
        <f>ROUND(I156*H156,2)</f>
        <v>0</v>
      </c>
      <c r="K156" s="174" t="s">
        <v>145</v>
      </c>
      <c r="L156" s="39"/>
      <c r="M156" s="179" t="s">
        <v>5</v>
      </c>
      <c r="N156" s="180" t="s">
        <v>40</v>
      </c>
      <c r="O156" s="40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AR156" s="22" t="s">
        <v>133</v>
      </c>
      <c r="AT156" s="22" t="s">
        <v>128</v>
      </c>
      <c r="AU156" s="22" t="s">
        <v>79</v>
      </c>
      <c r="AY156" s="22" t="s">
        <v>126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22" t="s">
        <v>77</v>
      </c>
      <c r="BK156" s="183">
        <f>ROUND(I156*H156,2)</f>
        <v>0</v>
      </c>
      <c r="BL156" s="22" t="s">
        <v>133</v>
      </c>
      <c r="BM156" s="22" t="s">
        <v>249</v>
      </c>
    </row>
    <row r="157" spans="2:65" s="1" customFormat="1" ht="27">
      <c r="B157" s="39"/>
      <c r="D157" s="184" t="s">
        <v>135</v>
      </c>
      <c r="F157" s="185" t="s">
        <v>250</v>
      </c>
      <c r="I157" s="186"/>
      <c r="L157" s="39"/>
      <c r="M157" s="187"/>
      <c r="N157" s="40"/>
      <c r="O157" s="40"/>
      <c r="P157" s="40"/>
      <c r="Q157" s="40"/>
      <c r="R157" s="40"/>
      <c r="S157" s="40"/>
      <c r="T157" s="68"/>
      <c r="AT157" s="22" t="s">
        <v>135</v>
      </c>
      <c r="AU157" s="22" t="s">
        <v>79</v>
      </c>
    </row>
    <row r="158" spans="2:65" s="1" customFormat="1" ht="16.5" customHeight="1">
      <c r="B158" s="171"/>
      <c r="C158" s="204" t="s">
        <v>251</v>
      </c>
      <c r="D158" s="204" t="s">
        <v>234</v>
      </c>
      <c r="E158" s="205" t="s">
        <v>252</v>
      </c>
      <c r="F158" s="206" t="s">
        <v>253</v>
      </c>
      <c r="G158" s="207" t="s">
        <v>190</v>
      </c>
      <c r="H158" s="208">
        <v>126.83</v>
      </c>
      <c r="I158" s="209"/>
      <c r="J158" s="210">
        <f>ROUND(I158*H158,2)</f>
        <v>0</v>
      </c>
      <c r="K158" s="206" t="s">
        <v>145</v>
      </c>
      <c r="L158" s="211"/>
      <c r="M158" s="212" t="s">
        <v>5</v>
      </c>
      <c r="N158" s="213" t="s">
        <v>40</v>
      </c>
      <c r="O158" s="40"/>
      <c r="P158" s="181">
        <f>O158*H158</f>
        <v>0</v>
      </c>
      <c r="Q158" s="181">
        <v>0.21</v>
      </c>
      <c r="R158" s="181">
        <f>Q158*H158</f>
        <v>26.6343</v>
      </c>
      <c r="S158" s="181">
        <v>0</v>
      </c>
      <c r="T158" s="182">
        <f>S158*H158</f>
        <v>0</v>
      </c>
      <c r="AR158" s="22" t="s">
        <v>174</v>
      </c>
      <c r="AT158" s="22" t="s">
        <v>234</v>
      </c>
      <c r="AU158" s="22" t="s">
        <v>79</v>
      </c>
      <c r="AY158" s="22" t="s">
        <v>126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22" t="s">
        <v>77</v>
      </c>
      <c r="BK158" s="183">
        <f>ROUND(I158*H158,2)</f>
        <v>0</v>
      </c>
      <c r="BL158" s="22" t="s">
        <v>133</v>
      </c>
      <c r="BM158" s="22" t="s">
        <v>254</v>
      </c>
    </row>
    <row r="159" spans="2:65" s="1" customFormat="1" ht="13.5">
      <c r="B159" s="39"/>
      <c r="D159" s="184" t="s">
        <v>135</v>
      </c>
      <c r="F159" s="185" t="s">
        <v>253</v>
      </c>
      <c r="I159" s="186"/>
      <c r="L159" s="39"/>
      <c r="M159" s="187"/>
      <c r="N159" s="40"/>
      <c r="O159" s="40"/>
      <c r="P159" s="40"/>
      <c r="Q159" s="40"/>
      <c r="R159" s="40"/>
      <c r="S159" s="40"/>
      <c r="T159" s="68"/>
      <c r="AT159" s="22" t="s">
        <v>135</v>
      </c>
      <c r="AU159" s="22" t="s">
        <v>79</v>
      </c>
    </row>
    <row r="160" spans="2:65" s="1" customFormat="1" ht="25.5" customHeight="1">
      <c r="B160" s="171"/>
      <c r="C160" s="172" t="s">
        <v>10</v>
      </c>
      <c r="D160" s="172" t="s">
        <v>128</v>
      </c>
      <c r="E160" s="173" t="s">
        <v>255</v>
      </c>
      <c r="F160" s="174" t="s">
        <v>256</v>
      </c>
      <c r="G160" s="175" t="s">
        <v>144</v>
      </c>
      <c r="H160" s="176">
        <v>126.83</v>
      </c>
      <c r="I160" s="177"/>
      <c r="J160" s="178">
        <f>ROUND(I160*H160,2)</f>
        <v>0</v>
      </c>
      <c r="K160" s="174" t="s">
        <v>145</v>
      </c>
      <c r="L160" s="39"/>
      <c r="M160" s="179" t="s">
        <v>5</v>
      </c>
      <c r="N160" s="180" t="s">
        <v>40</v>
      </c>
      <c r="O160" s="40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AR160" s="22" t="s">
        <v>133</v>
      </c>
      <c r="AT160" s="22" t="s">
        <v>128</v>
      </c>
      <c r="AU160" s="22" t="s">
        <v>79</v>
      </c>
      <c r="AY160" s="22" t="s">
        <v>126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22" t="s">
        <v>77</v>
      </c>
      <c r="BK160" s="183">
        <f>ROUND(I160*H160,2)</f>
        <v>0</v>
      </c>
      <c r="BL160" s="22" t="s">
        <v>133</v>
      </c>
      <c r="BM160" s="22" t="s">
        <v>257</v>
      </c>
    </row>
    <row r="161" spans="2:65" s="1" customFormat="1" ht="27">
      <c r="B161" s="39"/>
      <c r="D161" s="184" t="s">
        <v>135</v>
      </c>
      <c r="F161" s="185" t="s">
        <v>258</v>
      </c>
      <c r="I161" s="186"/>
      <c r="L161" s="39"/>
      <c r="M161" s="187"/>
      <c r="N161" s="40"/>
      <c r="O161" s="40"/>
      <c r="P161" s="40"/>
      <c r="Q161" s="40"/>
      <c r="R161" s="40"/>
      <c r="S161" s="40"/>
      <c r="T161" s="68"/>
      <c r="AT161" s="22" t="s">
        <v>135</v>
      </c>
      <c r="AU161" s="22" t="s">
        <v>79</v>
      </c>
    </row>
    <row r="162" spans="2:65" s="1" customFormat="1" ht="25.5" customHeight="1">
      <c r="B162" s="171"/>
      <c r="C162" s="172" t="s">
        <v>259</v>
      </c>
      <c r="D162" s="172" t="s">
        <v>128</v>
      </c>
      <c r="E162" s="173" t="s">
        <v>260</v>
      </c>
      <c r="F162" s="174" t="s">
        <v>261</v>
      </c>
      <c r="G162" s="175" t="s">
        <v>131</v>
      </c>
      <c r="H162" s="176">
        <v>10</v>
      </c>
      <c r="I162" s="177"/>
      <c r="J162" s="178">
        <f>ROUND(I162*H162,2)</f>
        <v>0</v>
      </c>
      <c r="K162" s="174" t="s">
        <v>145</v>
      </c>
      <c r="L162" s="39"/>
      <c r="M162" s="179" t="s">
        <v>5</v>
      </c>
      <c r="N162" s="180" t="s">
        <v>40</v>
      </c>
      <c r="O162" s="40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AR162" s="22" t="s">
        <v>133</v>
      </c>
      <c r="AT162" s="22" t="s">
        <v>128</v>
      </c>
      <c r="AU162" s="22" t="s">
        <v>79</v>
      </c>
      <c r="AY162" s="22" t="s">
        <v>126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22" t="s">
        <v>77</v>
      </c>
      <c r="BK162" s="183">
        <f>ROUND(I162*H162,2)</f>
        <v>0</v>
      </c>
      <c r="BL162" s="22" t="s">
        <v>133</v>
      </c>
      <c r="BM162" s="22" t="s">
        <v>262</v>
      </c>
    </row>
    <row r="163" spans="2:65" s="1" customFormat="1" ht="27">
      <c r="B163" s="39"/>
      <c r="D163" s="184" t="s">
        <v>135</v>
      </c>
      <c r="F163" s="185" t="s">
        <v>263</v>
      </c>
      <c r="I163" s="186"/>
      <c r="L163" s="39"/>
      <c r="M163" s="187"/>
      <c r="N163" s="40"/>
      <c r="O163" s="40"/>
      <c r="P163" s="40"/>
      <c r="Q163" s="40"/>
      <c r="R163" s="40"/>
      <c r="S163" s="40"/>
      <c r="T163" s="68"/>
      <c r="AT163" s="22" t="s">
        <v>135</v>
      </c>
      <c r="AU163" s="22" t="s">
        <v>79</v>
      </c>
    </row>
    <row r="164" spans="2:65" s="1" customFormat="1" ht="16.5" customHeight="1">
      <c r="B164" s="171"/>
      <c r="C164" s="204" t="s">
        <v>264</v>
      </c>
      <c r="D164" s="204" t="s">
        <v>234</v>
      </c>
      <c r="E164" s="205" t="s">
        <v>265</v>
      </c>
      <c r="F164" s="206" t="s">
        <v>266</v>
      </c>
      <c r="G164" s="207" t="s">
        <v>131</v>
      </c>
      <c r="H164" s="208">
        <v>4</v>
      </c>
      <c r="I164" s="209"/>
      <c r="J164" s="210">
        <f>ROUND(I164*H164,2)</f>
        <v>0</v>
      </c>
      <c r="K164" s="206" t="s">
        <v>5</v>
      </c>
      <c r="L164" s="211"/>
      <c r="M164" s="212" t="s">
        <v>5</v>
      </c>
      <c r="N164" s="213" t="s">
        <v>40</v>
      </c>
      <c r="O164" s="40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AR164" s="22" t="s">
        <v>174</v>
      </c>
      <c r="AT164" s="22" t="s">
        <v>234</v>
      </c>
      <c r="AU164" s="22" t="s">
        <v>79</v>
      </c>
      <c r="AY164" s="22" t="s">
        <v>126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22" t="s">
        <v>77</v>
      </c>
      <c r="BK164" s="183">
        <f>ROUND(I164*H164,2)</f>
        <v>0</v>
      </c>
      <c r="BL164" s="22" t="s">
        <v>133</v>
      </c>
      <c r="BM164" s="22" t="s">
        <v>267</v>
      </c>
    </row>
    <row r="165" spans="2:65" s="1" customFormat="1" ht="13.5">
      <c r="B165" s="39"/>
      <c r="D165" s="184" t="s">
        <v>135</v>
      </c>
      <c r="F165" s="185" t="s">
        <v>268</v>
      </c>
      <c r="I165" s="186"/>
      <c r="L165" s="39"/>
      <c r="M165" s="187"/>
      <c r="N165" s="40"/>
      <c r="O165" s="40"/>
      <c r="P165" s="40"/>
      <c r="Q165" s="40"/>
      <c r="R165" s="40"/>
      <c r="S165" s="40"/>
      <c r="T165" s="68"/>
      <c r="AT165" s="22" t="s">
        <v>135</v>
      </c>
      <c r="AU165" s="22" t="s">
        <v>79</v>
      </c>
    </row>
    <row r="166" spans="2:65" s="1" customFormat="1" ht="16.5" customHeight="1">
      <c r="B166" s="171"/>
      <c r="C166" s="204" t="s">
        <v>269</v>
      </c>
      <c r="D166" s="204" t="s">
        <v>234</v>
      </c>
      <c r="E166" s="205" t="s">
        <v>270</v>
      </c>
      <c r="F166" s="206" t="s">
        <v>271</v>
      </c>
      <c r="G166" s="207" t="s">
        <v>131</v>
      </c>
      <c r="H166" s="208">
        <v>3</v>
      </c>
      <c r="I166" s="209"/>
      <c r="J166" s="210">
        <f>ROUND(I166*H166,2)</f>
        <v>0</v>
      </c>
      <c r="K166" s="206" t="s">
        <v>5</v>
      </c>
      <c r="L166" s="211"/>
      <c r="M166" s="212" t="s">
        <v>5</v>
      </c>
      <c r="N166" s="213" t="s">
        <v>40</v>
      </c>
      <c r="O166" s="40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AR166" s="22" t="s">
        <v>174</v>
      </c>
      <c r="AT166" s="22" t="s">
        <v>234</v>
      </c>
      <c r="AU166" s="22" t="s">
        <v>79</v>
      </c>
      <c r="AY166" s="22" t="s">
        <v>126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22" t="s">
        <v>77</v>
      </c>
      <c r="BK166" s="183">
        <f>ROUND(I166*H166,2)</f>
        <v>0</v>
      </c>
      <c r="BL166" s="22" t="s">
        <v>133</v>
      </c>
      <c r="BM166" s="22" t="s">
        <v>272</v>
      </c>
    </row>
    <row r="167" spans="2:65" s="1" customFormat="1" ht="13.5">
      <c r="B167" s="39"/>
      <c r="D167" s="184" t="s">
        <v>135</v>
      </c>
      <c r="F167" s="185" t="s">
        <v>273</v>
      </c>
      <c r="I167" s="186"/>
      <c r="L167" s="39"/>
      <c r="M167" s="187"/>
      <c r="N167" s="40"/>
      <c r="O167" s="40"/>
      <c r="P167" s="40"/>
      <c r="Q167" s="40"/>
      <c r="R167" s="40"/>
      <c r="S167" s="40"/>
      <c r="T167" s="68"/>
      <c r="AT167" s="22" t="s">
        <v>135</v>
      </c>
      <c r="AU167" s="22" t="s">
        <v>79</v>
      </c>
    </row>
    <row r="168" spans="2:65" s="1" customFormat="1" ht="16.5" customHeight="1">
      <c r="B168" s="171"/>
      <c r="C168" s="204" t="s">
        <v>274</v>
      </c>
      <c r="D168" s="204" t="s">
        <v>234</v>
      </c>
      <c r="E168" s="205" t="s">
        <v>275</v>
      </c>
      <c r="F168" s="206" t="s">
        <v>276</v>
      </c>
      <c r="G168" s="207" t="s">
        <v>131</v>
      </c>
      <c r="H168" s="208">
        <v>3</v>
      </c>
      <c r="I168" s="209"/>
      <c r="J168" s="210">
        <f>ROUND(I168*H168,2)</f>
        <v>0</v>
      </c>
      <c r="K168" s="206" t="s">
        <v>5</v>
      </c>
      <c r="L168" s="211"/>
      <c r="M168" s="212" t="s">
        <v>5</v>
      </c>
      <c r="N168" s="213" t="s">
        <v>40</v>
      </c>
      <c r="O168" s="40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AR168" s="22" t="s">
        <v>174</v>
      </c>
      <c r="AT168" s="22" t="s">
        <v>234</v>
      </c>
      <c r="AU168" s="22" t="s">
        <v>79</v>
      </c>
      <c r="AY168" s="22" t="s">
        <v>126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22" t="s">
        <v>77</v>
      </c>
      <c r="BK168" s="183">
        <f>ROUND(I168*H168,2)</f>
        <v>0</v>
      </c>
      <c r="BL168" s="22" t="s">
        <v>133</v>
      </c>
      <c r="BM168" s="22" t="s">
        <v>277</v>
      </c>
    </row>
    <row r="169" spans="2:65" s="1" customFormat="1" ht="13.5">
      <c r="B169" s="39"/>
      <c r="D169" s="184" t="s">
        <v>135</v>
      </c>
      <c r="F169" s="185" t="s">
        <v>278</v>
      </c>
      <c r="I169" s="186"/>
      <c r="L169" s="39"/>
      <c r="M169" s="187"/>
      <c r="N169" s="40"/>
      <c r="O169" s="40"/>
      <c r="P169" s="40"/>
      <c r="Q169" s="40"/>
      <c r="R169" s="40"/>
      <c r="S169" s="40"/>
      <c r="T169" s="68"/>
      <c r="AT169" s="22" t="s">
        <v>135</v>
      </c>
      <c r="AU169" s="22" t="s">
        <v>79</v>
      </c>
    </row>
    <row r="170" spans="2:65" s="1" customFormat="1" ht="25.5" customHeight="1">
      <c r="B170" s="171"/>
      <c r="C170" s="172" t="s">
        <v>279</v>
      </c>
      <c r="D170" s="172" t="s">
        <v>128</v>
      </c>
      <c r="E170" s="173" t="s">
        <v>280</v>
      </c>
      <c r="F170" s="174" t="s">
        <v>281</v>
      </c>
      <c r="G170" s="175" t="s">
        <v>131</v>
      </c>
      <c r="H170" s="176">
        <v>35</v>
      </c>
      <c r="I170" s="177"/>
      <c r="J170" s="178">
        <f>ROUND(I170*H170,2)</f>
        <v>0</v>
      </c>
      <c r="K170" s="174" t="s">
        <v>145</v>
      </c>
      <c r="L170" s="39"/>
      <c r="M170" s="179" t="s">
        <v>5</v>
      </c>
      <c r="N170" s="180" t="s">
        <v>40</v>
      </c>
      <c r="O170" s="40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AR170" s="22" t="s">
        <v>133</v>
      </c>
      <c r="AT170" s="22" t="s">
        <v>128</v>
      </c>
      <c r="AU170" s="22" t="s">
        <v>79</v>
      </c>
      <c r="AY170" s="22" t="s">
        <v>126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22" t="s">
        <v>77</v>
      </c>
      <c r="BK170" s="183">
        <f>ROUND(I170*H170,2)</f>
        <v>0</v>
      </c>
      <c r="BL170" s="22" t="s">
        <v>133</v>
      </c>
      <c r="BM170" s="22" t="s">
        <v>282</v>
      </c>
    </row>
    <row r="171" spans="2:65" s="1" customFormat="1" ht="27">
      <c r="B171" s="39"/>
      <c r="D171" s="184" t="s">
        <v>135</v>
      </c>
      <c r="F171" s="185" t="s">
        <v>283</v>
      </c>
      <c r="I171" s="186"/>
      <c r="L171" s="39"/>
      <c r="M171" s="187"/>
      <c r="N171" s="40"/>
      <c r="O171" s="40"/>
      <c r="P171" s="40"/>
      <c r="Q171" s="40"/>
      <c r="R171" s="40"/>
      <c r="S171" s="40"/>
      <c r="T171" s="68"/>
      <c r="AT171" s="22" t="s">
        <v>135</v>
      </c>
      <c r="AU171" s="22" t="s">
        <v>79</v>
      </c>
    </row>
    <row r="172" spans="2:65" s="1" customFormat="1" ht="16.5" customHeight="1">
      <c r="B172" s="171"/>
      <c r="C172" s="204" t="s">
        <v>284</v>
      </c>
      <c r="D172" s="204" t="s">
        <v>234</v>
      </c>
      <c r="E172" s="205" t="s">
        <v>285</v>
      </c>
      <c r="F172" s="206" t="s">
        <v>286</v>
      </c>
      <c r="G172" s="207" t="s">
        <v>131</v>
      </c>
      <c r="H172" s="208">
        <v>20</v>
      </c>
      <c r="I172" s="209"/>
      <c r="J172" s="210">
        <f>ROUND(I172*H172,2)</f>
        <v>0</v>
      </c>
      <c r="K172" s="206" t="s">
        <v>5</v>
      </c>
      <c r="L172" s="211"/>
      <c r="M172" s="212" t="s">
        <v>5</v>
      </c>
      <c r="N172" s="213" t="s">
        <v>40</v>
      </c>
      <c r="O172" s="40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AR172" s="22" t="s">
        <v>174</v>
      </c>
      <c r="AT172" s="22" t="s">
        <v>234</v>
      </c>
      <c r="AU172" s="22" t="s">
        <v>79</v>
      </c>
      <c r="AY172" s="22" t="s">
        <v>126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22" t="s">
        <v>77</v>
      </c>
      <c r="BK172" s="183">
        <f>ROUND(I172*H172,2)</f>
        <v>0</v>
      </c>
      <c r="BL172" s="22" t="s">
        <v>133</v>
      </c>
      <c r="BM172" s="22" t="s">
        <v>287</v>
      </c>
    </row>
    <row r="173" spans="2:65" s="1" customFormat="1" ht="13.5">
      <c r="B173" s="39"/>
      <c r="D173" s="184" t="s">
        <v>135</v>
      </c>
      <c r="F173" s="185" t="s">
        <v>288</v>
      </c>
      <c r="I173" s="186"/>
      <c r="L173" s="39"/>
      <c r="M173" s="187"/>
      <c r="N173" s="40"/>
      <c r="O173" s="40"/>
      <c r="P173" s="40"/>
      <c r="Q173" s="40"/>
      <c r="R173" s="40"/>
      <c r="S173" s="40"/>
      <c r="T173" s="68"/>
      <c r="AT173" s="22" t="s">
        <v>135</v>
      </c>
      <c r="AU173" s="22" t="s">
        <v>79</v>
      </c>
    </row>
    <row r="174" spans="2:65" s="1" customFormat="1" ht="16.5" customHeight="1">
      <c r="B174" s="171"/>
      <c r="C174" s="204" t="s">
        <v>289</v>
      </c>
      <c r="D174" s="204" t="s">
        <v>234</v>
      </c>
      <c r="E174" s="205" t="s">
        <v>290</v>
      </c>
      <c r="F174" s="206" t="s">
        <v>291</v>
      </c>
      <c r="G174" s="207" t="s">
        <v>131</v>
      </c>
      <c r="H174" s="208">
        <v>15</v>
      </c>
      <c r="I174" s="209"/>
      <c r="J174" s="210">
        <f>ROUND(I174*H174,2)</f>
        <v>0</v>
      </c>
      <c r="K174" s="206" t="s">
        <v>5</v>
      </c>
      <c r="L174" s="211"/>
      <c r="M174" s="212" t="s">
        <v>5</v>
      </c>
      <c r="N174" s="213" t="s">
        <v>40</v>
      </c>
      <c r="O174" s="40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AR174" s="22" t="s">
        <v>174</v>
      </c>
      <c r="AT174" s="22" t="s">
        <v>234</v>
      </c>
      <c r="AU174" s="22" t="s">
        <v>79</v>
      </c>
      <c r="AY174" s="22" t="s">
        <v>126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22" t="s">
        <v>77</v>
      </c>
      <c r="BK174" s="183">
        <f>ROUND(I174*H174,2)</f>
        <v>0</v>
      </c>
      <c r="BL174" s="22" t="s">
        <v>133</v>
      </c>
      <c r="BM174" s="22" t="s">
        <v>292</v>
      </c>
    </row>
    <row r="175" spans="2:65" s="1" customFormat="1" ht="13.5">
      <c r="B175" s="39"/>
      <c r="D175" s="184" t="s">
        <v>135</v>
      </c>
      <c r="F175" s="185" t="s">
        <v>293</v>
      </c>
      <c r="I175" s="186"/>
      <c r="L175" s="39"/>
      <c r="M175" s="187"/>
      <c r="N175" s="40"/>
      <c r="O175" s="40"/>
      <c r="P175" s="40"/>
      <c r="Q175" s="40"/>
      <c r="R175" s="40"/>
      <c r="S175" s="40"/>
      <c r="T175" s="68"/>
      <c r="AT175" s="22" t="s">
        <v>135</v>
      </c>
      <c r="AU175" s="22" t="s">
        <v>79</v>
      </c>
    </row>
    <row r="176" spans="2:65" s="10" customFormat="1" ht="29.85" customHeight="1">
      <c r="B176" s="158"/>
      <c r="D176" s="159" t="s">
        <v>68</v>
      </c>
      <c r="E176" s="169" t="s">
        <v>141</v>
      </c>
      <c r="F176" s="169" t="s">
        <v>294</v>
      </c>
      <c r="I176" s="161"/>
      <c r="J176" s="170">
        <f>BK176</f>
        <v>0</v>
      </c>
      <c r="L176" s="158"/>
      <c r="M176" s="163"/>
      <c r="N176" s="164"/>
      <c r="O176" s="164"/>
      <c r="P176" s="165">
        <f>SUM(P177:P180)</f>
        <v>0</v>
      </c>
      <c r="Q176" s="164"/>
      <c r="R176" s="165">
        <f>SUM(R177:R180)</f>
        <v>0</v>
      </c>
      <c r="S176" s="164"/>
      <c r="T176" s="166">
        <f>SUM(T177:T180)</f>
        <v>22.528000000000002</v>
      </c>
      <c r="AR176" s="159" t="s">
        <v>77</v>
      </c>
      <c r="AT176" s="167" t="s">
        <v>68</v>
      </c>
      <c r="AU176" s="167" t="s">
        <v>77</v>
      </c>
      <c r="AY176" s="159" t="s">
        <v>126</v>
      </c>
      <c r="BK176" s="168">
        <f>SUM(BK177:BK180)</f>
        <v>0</v>
      </c>
    </row>
    <row r="177" spans="2:65" s="1" customFormat="1" ht="25.5" customHeight="1">
      <c r="B177" s="171"/>
      <c r="C177" s="172" t="s">
        <v>295</v>
      </c>
      <c r="D177" s="172" t="s">
        <v>128</v>
      </c>
      <c r="E177" s="173" t="s">
        <v>296</v>
      </c>
      <c r="F177" s="174" t="s">
        <v>297</v>
      </c>
      <c r="G177" s="175" t="s">
        <v>190</v>
      </c>
      <c r="H177" s="176">
        <v>10.24</v>
      </c>
      <c r="I177" s="177"/>
      <c r="J177" s="178">
        <f>ROUND(I177*H177,2)</f>
        <v>0</v>
      </c>
      <c r="K177" s="174" t="s">
        <v>132</v>
      </c>
      <c r="L177" s="39"/>
      <c r="M177" s="179" t="s">
        <v>5</v>
      </c>
      <c r="N177" s="180" t="s">
        <v>40</v>
      </c>
      <c r="O177" s="40"/>
      <c r="P177" s="181">
        <f>O177*H177</f>
        <v>0</v>
      </c>
      <c r="Q177" s="181">
        <v>0</v>
      </c>
      <c r="R177" s="181">
        <f>Q177*H177</f>
        <v>0</v>
      </c>
      <c r="S177" s="181">
        <v>2.2000000000000002</v>
      </c>
      <c r="T177" s="182">
        <f>S177*H177</f>
        <v>22.528000000000002</v>
      </c>
      <c r="AR177" s="22" t="s">
        <v>133</v>
      </c>
      <c r="AT177" s="22" t="s">
        <v>128</v>
      </c>
      <c r="AU177" s="22" t="s">
        <v>79</v>
      </c>
      <c r="AY177" s="22" t="s">
        <v>126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22" t="s">
        <v>77</v>
      </c>
      <c r="BK177" s="183">
        <f>ROUND(I177*H177,2)</f>
        <v>0</v>
      </c>
      <c r="BL177" s="22" t="s">
        <v>133</v>
      </c>
      <c r="BM177" s="22" t="s">
        <v>298</v>
      </c>
    </row>
    <row r="178" spans="2:65" s="1" customFormat="1" ht="27">
      <c r="B178" s="39"/>
      <c r="D178" s="184" t="s">
        <v>135</v>
      </c>
      <c r="F178" s="185" t="s">
        <v>299</v>
      </c>
      <c r="I178" s="186"/>
      <c r="L178" s="39"/>
      <c r="M178" s="187"/>
      <c r="N178" s="40"/>
      <c r="O178" s="40"/>
      <c r="P178" s="40"/>
      <c r="Q178" s="40"/>
      <c r="R178" s="40"/>
      <c r="S178" s="40"/>
      <c r="T178" s="68"/>
      <c r="AT178" s="22" t="s">
        <v>135</v>
      </c>
      <c r="AU178" s="22" t="s">
        <v>79</v>
      </c>
    </row>
    <row r="179" spans="2:65" s="1" customFormat="1" ht="27">
      <c r="B179" s="39"/>
      <c r="D179" s="184" t="s">
        <v>300</v>
      </c>
      <c r="F179" s="214" t="s">
        <v>301</v>
      </c>
      <c r="I179" s="186"/>
      <c r="L179" s="39"/>
      <c r="M179" s="187"/>
      <c r="N179" s="40"/>
      <c r="O179" s="40"/>
      <c r="P179" s="40"/>
      <c r="Q179" s="40"/>
      <c r="R179" s="40"/>
      <c r="S179" s="40"/>
      <c r="T179" s="68"/>
      <c r="AT179" s="22" t="s">
        <v>300</v>
      </c>
      <c r="AU179" s="22" t="s">
        <v>79</v>
      </c>
    </row>
    <row r="180" spans="2:65" s="11" customFormat="1" ht="13.5">
      <c r="B180" s="188"/>
      <c r="D180" s="184" t="s">
        <v>152</v>
      </c>
      <c r="E180" s="189" t="s">
        <v>5</v>
      </c>
      <c r="F180" s="190" t="s">
        <v>302</v>
      </c>
      <c r="H180" s="191">
        <v>10.24</v>
      </c>
      <c r="I180" s="192"/>
      <c r="L180" s="188"/>
      <c r="M180" s="193"/>
      <c r="N180" s="194"/>
      <c r="O180" s="194"/>
      <c r="P180" s="194"/>
      <c r="Q180" s="194"/>
      <c r="R180" s="194"/>
      <c r="S180" s="194"/>
      <c r="T180" s="195"/>
      <c r="AT180" s="189" t="s">
        <v>152</v>
      </c>
      <c r="AU180" s="189" t="s">
        <v>79</v>
      </c>
      <c r="AV180" s="11" t="s">
        <v>79</v>
      </c>
      <c r="AW180" s="11" t="s">
        <v>33</v>
      </c>
      <c r="AX180" s="11" t="s">
        <v>77</v>
      </c>
      <c r="AY180" s="189" t="s">
        <v>126</v>
      </c>
    </row>
    <row r="181" spans="2:65" s="10" customFormat="1" ht="29.85" customHeight="1">
      <c r="B181" s="158"/>
      <c r="D181" s="159" t="s">
        <v>68</v>
      </c>
      <c r="E181" s="169" t="s">
        <v>155</v>
      </c>
      <c r="F181" s="169" t="s">
        <v>303</v>
      </c>
      <c r="I181" s="161"/>
      <c r="J181" s="170">
        <f>BK181</f>
        <v>0</v>
      </c>
      <c r="L181" s="158"/>
      <c r="M181" s="163"/>
      <c r="N181" s="164"/>
      <c r="O181" s="164"/>
      <c r="P181" s="165">
        <f>SUM(P182:P228)</f>
        <v>0</v>
      </c>
      <c r="Q181" s="164"/>
      <c r="R181" s="165">
        <f>SUM(R182:R228)</f>
        <v>462.0166663</v>
      </c>
      <c r="S181" s="164"/>
      <c r="T181" s="166">
        <f>SUM(T182:T228)</f>
        <v>0</v>
      </c>
      <c r="AR181" s="159" t="s">
        <v>77</v>
      </c>
      <c r="AT181" s="167" t="s">
        <v>68</v>
      </c>
      <c r="AU181" s="167" t="s">
        <v>77</v>
      </c>
      <c r="AY181" s="159" t="s">
        <v>126</v>
      </c>
      <c r="BK181" s="168">
        <f>SUM(BK182:BK228)</f>
        <v>0</v>
      </c>
    </row>
    <row r="182" spans="2:65" s="1" customFormat="1" ht="16.5" customHeight="1">
      <c r="B182" s="171"/>
      <c r="C182" s="172" t="s">
        <v>304</v>
      </c>
      <c r="D182" s="172" t="s">
        <v>128</v>
      </c>
      <c r="E182" s="173" t="s">
        <v>305</v>
      </c>
      <c r="F182" s="174" t="s">
        <v>306</v>
      </c>
      <c r="G182" s="175" t="s">
        <v>144</v>
      </c>
      <c r="H182" s="176">
        <v>2049.21</v>
      </c>
      <c r="I182" s="177"/>
      <c r="J182" s="178">
        <f>ROUND(I182*H182,2)</f>
        <v>0</v>
      </c>
      <c r="K182" s="174" t="s">
        <v>145</v>
      </c>
      <c r="L182" s="39"/>
      <c r="M182" s="179" t="s">
        <v>5</v>
      </c>
      <c r="N182" s="180" t="s">
        <v>40</v>
      </c>
      <c r="O182" s="40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AR182" s="22" t="s">
        <v>133</v>
      </c>
      <c r="AT182" s="22" t="s">
        <v>128</v>
      </c>
      <c r="AU182" s="22" t="s">
        <v>79</v>
      </c>
      <c r="AY182" s="22" t="s">
        <v>126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22" t="s">
        <v>77</v>
      </c>
      <c r="BK182" s="183">
        <f>ROUND(I182*H182,2)</f>
        <v>0</v>
      </c>
      <c r="BL182" s="22" t="s">
        <v>133</v>
      </c>
      <c r="BM182" s="22" t="s">
        <v>307</v>
      </c>
    </row>
    <row r="183" spans="2:65" s="1" customFormat="1" ht="13.5">
      <c r="B183" s="39"/>
      <c r="D183" s="184" t="s">
        <v>135</v>
      </c>
      <c r="F183" s="185" t="s">
        <v>308</v>
      </c>
      <c r="I183" s="186"/>
      <c r="L183" s="39"/>
      <c r="M183" s="187"/>
      <c r="N183" s="40"/>
      <c r="O183" s="40"/>
      <c r="P183" s="40"/>
      <c r="Q183" s="40"/>
      <c r="R183" s="40"/>
      <c r="S183" s="40"/>
      <c r="T183" s="68"/>
      <c r="AT183" s="22" t="s">
        <v>135</v>
      </c>
      <c r="AU183" s="22" t="s">
        <v>79</v>
      </c>
    </row>
    <row r="184" spans="2:65" s="11" customFormat="1" ht="13.5">
      <c r="B184" s="188"/>
      <c r="D184" s="184" t="s">
        <v>152</v>
      </c>
      <c r="E184" s="189" t="s">
        <v>5</v>
      </c>
      <c r="F184" s="190" t="s">
        <v>309</v>
      </c>
      <c r="H184" s="191">
        <v>2049.21</v>
      </c>
      <c r="I184" s="192"/>
      <c r="L184" s="188"/>
      <c r="M184" s="193"/>
      <c r="N184" s="194"/>
      <c r="O184" s="194"/>
      <c r="P184" s="194"/>
      <c r="Q184" s="194"/>
      <c r="R184" s="194"/>
      <c r="S184" s="194"/>
      <c r="T184" s="195"/>
      <c r="AT184" s="189" t="s">
        <v>152</v>
      </c>
      <c r="AU184" s="189" t="s">
        <v>79</v>
      </c>
      <c r="AV184" s="11" t="s">
        <v>79</v>
      </c>
      <c r="AW184" s="11" t="s">
        <v>33</v>
      </c>
      <c r="AX184" s="11" t="s">
        <v>69</v>
      </c>
      <c r="AY184" s="189" t="s">
        <v>126</v>
      </c>
    </row>
    <row r="185" spans="2:65" s="12" customFormat="1" ht="13.5">
      <c r="B185" s="196"/>
      <c r="D185" s="184" t="s">
        <v>152</v>
      </c>
      <c r="E185" s="197" t="s">
        <v>5</v>
      </c>
      <c r="F185" s="198" t="s">
        <v>154</v>
      </c>
      <c r="H185" s="199">
        <v>2049.21</v>
      </c>
      <c r="I185" s="200"/>
      <c r="L185" s="196"/>
      <c r="M185" s="201"/>
      <c r="N185" s="202"/>
      <c r="O185" s="202"/>
      <c r="P185" s="202"/>
      <c r="Q185" s="202"/>
      <c r="R185" s="202"/>
      <c r="S185" s="202"/>
      <c r="T185" s="203"/>
      <c r="AT185" s="197" t="s">
        <v>152</v>
      </c>
      <c r="AU185" s="197" t="s">
        <v>79</v>
      </c>
      <c r="AV185" s="12" t="s">
        <v>133</v>
      </c>
      <c r="AW185" s="12" t="s">
        <v>33</v>
      </c>
      <c r="AX185" s="12" t="s">
        <v>77</v>
      </c>
      <c r="AY185" s="197" t="s">
        <v>126</v>
      </c>
    </row>
    <row r="186" spans="2:65" s="1" customFormat="1" ht="16.5" customHeight="1">
      <c r="B186" s="171"/>
      <c r="C186" s="172" t="s">
        <v>310</v>
      </c>
      <c r="D186" s="172" t="s">
        <v>128</v>
      </c>
      <c r="E186" s="173" t="s">
        <v>311</v>
      </c>
      <c r="F186" s="174" t="s">
        <v>312</v>
      </c>
      <c r="G186" s="175" t="s">
        <v>144</v>
      </c>
      <c r="H186" s="176">
        <v>731.79</v>
      </c>
      <c r="I186" s="177"/>
      <c r="J186" s="178">
        <f>ROUND(I186*H186,2)</f>
        <v>0</v>
      </c>
      <c r="K186" s="174" t="s">
        <v>145</v>
      </c>
      <c r="L186" s="39"/>
      <c r="M186" s="179" t="s">
        <v>5</v>
      </c>
      <c r="N186" s="180" t="s">
        <v>40</v>
      </c>
      <c r="O186" s="40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AR186" s="22" t="s">
        <v>133</v>
      </c>
      <c r="AT186" s="22" t="s">
        <v>128</v>
      </c>
      <c r="AU186" s="22" t="s">
        <v>79</v>
      </c>
      <c r="AY186" s="22" t="s">
        <v>126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22" t="s">
        <v>77</v>
      </c>
      <c r="BK186" s="183">
        <f>ROUND(I186*H186,2)</f>
        <v>0</v>
      </c>
      <c r="BL186" s="22" t="s">
        <v>133</v>
      </c>
      <c r="BM186" s="22" t="s">
        <v>313</v>
      </c>
    </row>
    <row r="187" spans="2:65" s="1" customFormat="1" ht="13.5">
      <c r="B187" s="39"/>
      <c r="D187" s="184" t="s">
        <v>135</v>
      </c>
      <c r="F187" s="185" t="s">
        <v>314</v>
      </c>
      <c r="I187" s="186"/>
      <c r="L187" s="39"/>
      <c r="M187" s="187"/>
      <c r="N187" s="40"/>
      <c r="O187" s="40"/>
      <c r="P187" s="40"/>
      <c r="Q187" s="40"/>
      <c r="R187" s="40"/>
      <c r="S187" s="40"/>
      <c r="T187" s="68"/>
      <c r="AT187" s="22" t="s">
        <v>135</v>
      </c>
      <c r="AU187" s="22" t="s">
        <v>79</v>
      </c>
    </row>
    <row r="188" spans="2:65" s="11" customFormat="1" ht="13.5">
      <c r="B188" s="188"/>
      <c r="D188" s="184" t="s">
        <v>152</v>
      </c>
      <c r="E188" s="189" t="s">
        <v>5</v>
      </c>
      <c r="F188" s="190" t="s">
        <v>315</v>
      </c>
      <c r="H188" s="191">
        <v>731.79</v>
      </c>
      <c r="I188" s="192"/>
      <c r="L188" s="188"/>
      <c r="M188" s="193"/>
      <c r="N188" s="194"/>
      <c r="O188" s="194"/>
      <c r="P188" s="194"/>
      <c r="Q188" s="194"/>
      <c r="R188" s="194"/>
      <c r="S188" s="194"/>
      <c r="T188" s="195"/>
      <c r="AT188" s="189" t="s">
        <v>152</v>
      </c>
      <c r="AU188" s="189" t="s">
        <v>79</v>
      </c>
      <c r="AV188" s="11" t="s">
        <v>79</v>
      </c>
      <c r="AW188" s="11" t="s">
        <v>33</v>
      </c>
      <c r="AX188" s="11" t="s">
        <v>69</v>
      </c>
      <c r="AY188" s="189" t="s">
        <v>126</v>
      </c>
    </row>
    <row r="189" spans="2:65" s="12" customFormat="1" ht="13.5">
      <c r="B189" s="196"/>
      <c r="D189" s="184" t="s">
        <v>152</v>
      </c>
      <c r="E189" s="197" t="s">
        <v>5</v>
      </c>
      <c r="F189" s="198" t="s">
        <v>154</v>
      </c>
      <c r="H189" s="199">
        <v>731.79</v>
      </c>
      <c r="I189" s="200"/>
      <c r="L189" s="196"/>
      <c r="M189" s="201"/>
      <c r="N189" s="202"/>
      <c r="O189" s="202"/>
      <c r="P189" s="202"/>
      <c r="Q189" s="202"/>
      <c r="R189" s="202"/>
      <c r="S189" s="202"/>
      <c r="T189" s="203"/>
      <c r="AT189" s="197" t="s">
        <v>152</v>
      </c>
      <c r="AU189" s="197" t="s">
        <v>79</v>
      </c>
      <c r="AV189" s="12" t="s">
        <v>133</v>
      </c>
      <c r="AW189" s="12" t="s">
        <v>33</v>
      </c>
      <c r="AX189" s="12" t="s">
        <v>77</v>
      </c>
      <c r="AY189" s="197" t="s">
        <v>126</v>
      </c>
    </row>
    <row r="190" spans="2:65" s="1" customFormat="1" ht="25.5" customHeight="1">
      <c r="B190" s="171"/>
      <c r="C190" s="172" t="s">
        <v>316</v>
      </c>
      <c r="D190" s="172" t="s">
        <v>128</v>
      </c>
      <c r="E190" s="173" t="s">
        <v>317</v>
      </c>
      <c r="F190" s="174" t="s">
        <v>318</v>
      </c>
      <c r="G190" s="175" t="s">
        <v>144</v>
      </c>
      <c r="H190" s="176">
        <v>958.9</v>
      </c>
      <c r="I190" s="177"/>
      <c r="J190" s="178">
        <f>ROUND(I190*H190,2)</f>
        <v>0</v>
      </c>
      <c r="K190" s="174" t="s">
        <v>145</v>
      </c>
      <c r="L190" s="39"/>
      <c r="M190" s="179" t="s">
        <v>5</v>
      </c>
      <c r="N190" s="180" t="s">
        <v>40</v>
      </c>
      <c r="O190" s="40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AR190" s="22" t="s">
        <v>133</v>
      </c>
      <c r="AT190" s="22" t="s">
        <v>128</v>
      </c>
      <c r="AU190" s="22" t="s">
        <v>79</v>
      </c>
      <c r="AY190" s="22" t="s">
        <v>126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22" t="s">
        <v>77</v>
      </c>
      <c r="BK190" s="183">
        <f>ROUND(I190*H190,2)</f>
        <v>0</v>
      </c>
      <c r="BL190" s="22" t="s">
        <v>133</v>
      </c>
      <c r="BM190" s="22" t="s">
        <v>319</v>
      </c>
    </row>
    <row r="191" spans="2:65" s="1" customFormat="1" ht="27">
      <c r="B191" s="39"/>
      <c r="D191" s="184" t="s">
        <v>135</v>
      </c>
      <c r="F191" s="185" t="s">
        <v>320</v>
      </c>
      <c r="I191" s="186"/>
      <c r="L191" s="39"/>
      <c r="M191" s="187"/>
      <c r="N191" s="40"/>
      <c r="O191" s="40"/>
      <c r="P191" s="40"/>
      <c r="Q191" s="40"/>
      <c r="R191" s="40"/>
      <c r="S191" s="40"/>
      <c r="T191" s="68"/>
      <c r="AT191" s="22" t="s">
        <v>135</v>
      </c>
      <c r="AU191" s="22" t="s">
        <v>79</v>
      </c>
    </row>
    <row r="192" spans="2:65" s="1" customFormat="1" ht="16.5" customHeight="1">
      <c r="B192" s="171"/>
      <c r="C192" s="172" t="s">
        <v>321</v>
      </c>
      <c r="D192" s="172" t="s">
        <v>128</v>
      </c>
      <c r="E192" s="173" t="s">
        <v>322</v>
      </c>
      <c r="F192" s="174" t="s">
        <v>323</v>
      </c>
      <c r="G192" s="175" t="s">
        <v>144</v>
      </c>
      <c r="H192" s="176">
        <v>958.9</v>
      </c>
      <c r="I192" s="177"/>
      <c r="J192" s="178">
        <f>ROUND(I192*H192,2)</f>
        <v>0</v>
      </c>
      <c r="K192" s="174" t="s">
        <v>145</v>
      </c>
      <c r="L192" s="39"/>
      <c r="M192" s="179" t="s">
        <v>5</v>
      </c>
      <c r="N192" s="180" t="s">
        <v>40</v>
      </c>
      <c r="O192" s="40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AR192" s="22" t="s">
        <v>133</v>
      </c>
      <c r="AT192" s="22" t="s">
        <v>128</v>
      </c>
      <c r="AU192" s="22" t="s">
        <v>79</v>
      </c>
      <c r="AY192" s="22" t="s">
        <v>126</v>
      </c>
      <c r="BE192" s="183">
        <f>IF(N192="základní",J192,0)</f>
        <v>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22" t="s">
        <v>77</v>
      </c>
      <c r="BK192" s="183">
        <f>ROUND(I192*H192,2)</f>
        <v>0</v>
      </c>
      <c r="BL192" s="22" t="s">
        <v>133</v>
      </c>
      <c r="BM192" s="22" t="s">
        <v>324</v>
      </c>
    </row>
    <row r="193" spans="2:65" s="1" customFormat="1" ht="27">
      <c r="B193" s="39"/>
      <c r="D193" s="184" t="s">
        <v>135</v>
      </c>
      <c r="F193" s="185" t="s">
        <v>325</v>
      </c>
      <c r="I193" s="186"/>
      <c r="L193" s="39"/>
      <c r="M193" s="187"/>
      <c r="N193" s="40"/>
      <c r="O193" s="40"/>
      <c r="P193" s="40"/>
      <c r="Q193" s="40"/>
      <c r="R193" s="40"/>
      <c r="S193" s="40"/>
      <c r="T193" s="68"/>
      <c r="AT193" s="22" t="s">
        <v>135</v>
      </c>
      <c r="AU193" s="22" t="s">
        <v>79</v>
      </c>
    </row>
    <row r="194" spans="2:65" s="1" customFormat="1" ht="16.5" customHeight="1">
      <c r="B194" s="171"/>
      <c r="C194" s="172" t="s">
        <v>326</v>
      </c>
      <c r="D194" s="172" t="s">
        <v>128</v>
      </c>
      <c r="E194" s="173" t="s">
        <v>327</v>
      </c>
      <c r="F194" s="174" t="s">
        <v>328</v>
      </c>
      <c r="G194" s="175" t="s">
        <v>144</v>
      </c>
      <c r="H194" s="176">
        <v>958.9</v>
      </c>
      <c r="I194" s="177"/>
      <c r="J194" s="178">
        <f>ROUND(I194*H194,2)</f>
        <v>0</v>
      </c>
      <c r="K194" s="174" t="s">
        <v>145</v>
      </c>
      <c r="L194" s="39"/>
      <c r="M194" s="179" t="s">
        <v>5</v>
      </c>
      <c r="N194" s="180" t="s">
        <v>40</v>
      </c>
      <c r="O194" s="40"/>
      <c r="P194" s="181">
        <f>O194*H194</f>
        <v>0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AR194" s="22" t="s">
        <v>133</v>
      </c>
      <c r="AT194" s="22" t="s">
        <v>128</v>
      </c>
      <c r="AU194" s="22" t="s">
        <v>79</v>
      </c>
      <c r="AY194" s="22" t="s">
        <v>126</v>
      </c>
      <c r="BE194" s="183">
        <f>IF(N194="základní",J194,0)</f>
        <v>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22" t="s">
        <v>77</v>
      </c>
      <c r="BK194" s="183">
        <f>ROUND(I194*H194,2)</f>
        <v>0</v>
      </c>
      <c r="BL194" s="22" t="s">
        <v>133</v>
      </c>
      <c r="BM194" s="22" t="s">
        <v>329</v>
      </c>
    </row>
    <row r="195" spans="2:65" s="1" customFormat="1" ht="13.5">
      <c r="B195" s="39"/>
      <c r="D195" s="184" t="s">
        <v>135</v>
      </c>
      <c r="F195" s="185" t="s">
        <v>330</v>
      </c>
      <c r="I195" s="186"/>
      <c r="L195" s="39"/>
      <c r="M195" s="187"/>
      <c r="N195" s="40"/>
      <c r="O195" s="40"/>
      <c r="P195" s="40"/>
      <c r="Q195" s="40"/>
      <c r="R195" s="40"/>
      <c r="S195" s="40"/>
      <c r="T195" s="68"/>
      <c r="AT195" s="22" t="s">
        <v>135</v>
      </c>
      <c r="AU195" s="22" t="s">
        <v>79</v>
      </c>
    </row>
    <row r="196" spans="2:65" s="1" customFormat="1" ht="16.5" customHeight="1">
      <c r="B196" s="171"/>
      <c r="C196" s="172" t="s">
        <v>331</v>
      </c>
      <c r="D196" s="172" t="s">
        <v>128</v>
      </c>
      <c r="E196" s="173" t="s">
        <v>332</v>
      </c>
      <c r="F196" s="174" t="s">
        <v>333</v>
      </c>
      <c r="G196" s="175" t="s">
        <v>144</v>
      </c>
      <c r="H196" s="176">
        <v>958.9</v>
      </c>
      <c r="I196" s="177"/>
      <c r="J196" s="178">
        <f>ROUND(I196*H196,2)</f>
        <v>0</v>
      </c>
      <c r="K196" s="174" t="s">
        <v>145</v>
      </c>
      <c r="L196" s="39"/>
      <c r="M196" s="179" t="s">
        <v>5</v>
      </c>
      <c r="N196" s="180" t="s">
        <v>40</v>
      </c>
      <c r="O196" s="40"/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AR196" s="22" t="s">
        <v>133</v>
      </c>
      <c r="AT196" s="22" t="s">
        <v>128</v>
      </c>
      <c r="AU196" s="22" t="s">
        <v>79</v>
      </c>
      <c r="AY196" s="22" t="s">
        <v>126</v>
      </c>
      <c r="BE196" s="183">
        <f>IF(N196="základní",J196,0)</f>
        <v>0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22" t="s">
        <v>77</v>
      </c>
      <c r="BK196" s="183">
        <f>ROUND(I196*H196,2)</f>
        <v>0</v>
      </c>
      <c r="BL196" s="22" t="s">
        <v>133</v>
      </c>
      <c r="BM196" s="22" t="s">
        <v>334</v>
      </c>
    </row>
    <row r="197" spans="2:65" s="1" customFormat="1" ht="13.5">
      <c r="B197" s="39"/>
      <c r="D197" s="184" t="s">
        <v>135</v>
      </c>
      <c r="F197" s="185" t="s">
        <v>335</v>
      </c>
      <c r="I197" s="186"/>
      <c r="L197" s="39"/>
      <c r="M197" s="187"/>
      <c r="N197" s="40"/>
      <c r="O197" s="40"/>
      <c r="P197" s="40"/>
      <c r="Q197" s="40"/>
      <c r="R197" s="40"/>
      <c r="S197" s="40"/>
      <c r="T197" s="68"/>
      <c r="AT197" s="22" t="s">
        <v>135</v>
      </c>
      <c r="AU197" s="22" t="s">
        <v>79</v>
      </c>
    </row>
    <row r="198" spans="2:65" s="1" customFormat="1" ht="25.5" customHeight="1">
      <c r="B198" s="171"/>
      <c r="C198" s="172" t="s">
        <v>336</v>
      </c>
      <c r="D198" s="172" t="s">
        <v>128</v>
      </c>
      <c r="E198" s="173" t="s">
        <v>337</v>
      </c>
      <c r="F198" s="174" t="s">
        <v>338</v>
      </c>
      <c r="G198" s="175" t="s">
        <v>144</v>
      </c>
      <c r="H198" s="176">
        <v>958.9</v>
      </c>
      <c r="I198" s="177"/>
      <c r="J198" s="178">
        <f>ROUND(I198*H198,2)</f>
        <v>0</v>
      </c>
      <c r="K198" s="174" t="s">
        <v>145</v>
      </c>
      <c r="L198" s="39"/>
      <c r="M198" s="179" t="s">
        <v>5</v>
      </c>
      <c r="N198" s="180" t="s">
        <v>40</v>
      </c>
      <c r="O198" s="40"/>
      <c r="P198" s="181">
        <f>O198*H198</f>
        <v>0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AR198" s="22" t="s">
        <v>133</v>
      </c>
      <c r="AT198" s="22" t="s">
        <v>128</v>
      </c>
      <c r="AU198" s="22" t="s">
        <v>79</v>
      </c>
      <c r="AY198" s="22" t="s">
        <v>126</v>
      </c>
      <c r="BE198" s="183">
        <f>IF(N198="základní",J198,0)</f>
        <v>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22" t="s">
        <v>77</v>
      </c>
      <c r="BK198" s="183">
        <f>ROUND(I198*H198,2)</f>
        <v>0</v>
      </c>
      <c r="BL198" s="22" t="s">
        <v>133</v>
      </c>
      <c r="BM198" s="22" t="s">
        <v>339</v>
      </c>
    </row>
    <row r="199" spans="2:65" s="1" customFormat="1" ht="27">
      <c r="B199" s="39"/>
      <c r="D199" s="184" t="s">
        <v>135</v>
      </c>
      <c r="F199" s="185" t="s">
        <v>340</v>
      </c>
      <c r="I199" s="186"/>
      <c r="L199" s="39"/>
      <c r="M199" s="187"/>
      <c r="N199" s="40"/>
      <c r="O199" s="40"/>
      <c r="P199" s="40"/>
      <c r="Q199" s="40"/>
      <c r="R199" s="40"/>
      <c r="S199" s="40"/>
      <c r="T199" s="68"/>
      <c r="AT199" s="22" t="s">
        <v>135</v>
      </c>
      <c r="AU199" s="22" t="s">
        <v>79</v>
      </c>
    </row>
    <row r="200" spans="2:65" s="1" customFormat="1" ht="16.5" customHeight="1">
      <c r="B200" s="171"/>
      <c r="C200" s="172" t="s">
        <v>341</v>
      </c>
      <c r="D200" s="172" t="s">
        <v>128</v>
      </c>
      <c r="E200" s="173" t="s">
        <v>342</v>
      </c>
      <c r="F200" s="174" t="s">
        <v>343</v>
      </c>
      <c r="G200" s="175" t="s">
        <v>144</v>
      </c>
      <c r="H200" s="176">
        <v>440.63</v>
      </c>
      <c r="I200" s="177"/>
      <c r="J200" s="178">
        <f>ROUND(I200*H200,2)</f>
        <v>0</v>
      </c>
      <c r="K200" s="174" t="s">
        <v>145</v>
      </c>
      <c r="L200" s="39"/>
      <c r="M200" s="179" t="s">
        <v>5</v>
      </c>
      <c r="N200" s="180" t="s">
        <v>40</v>
      </c>
      <c r="O200" s="40"/>
      <c r="P200" s="181">
        <f>O200*H200</f>
        <v>0</v>
      </c>
      <c r="Q200" s="181">
        <v>0.16700000000000001</v>
      </c>
      <c r="R200" s="181">
        <f>Q200*H200</f>
        <v>73.585210000000004</v>
      </c>
      <c r="S200" s="181">
        <v>0</v>
      </c>
      <c r="T200" s="182">
        <f>S200*H200</f>
        <v>0</v>
      </c>
      <c r="AR200" s="22" t="s">
        <v>133</v>
      </c>
      <c r="AT200" s="22" t="s">
        <v>128</v>
      </c>
      <c r="AU200" s="22" t="s">
        <v>79</v>
      </c>
      <c r="AY200" s="22" t="s">
        <v>126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22" t="s">
        <v>77</v>
      </c>
      <c r="BK200" s="183">
        <f>ROUND(I200*H200,2)</f>
        <v>0</v>
      </c>
      <c r="BL200" s="22" t="s">
        <v>133</v>
      </c>
      <c r="BM200" s="22" t="s">
        <v>344</v>
      </c>
    </row>
    <row r="201" spans="2:65" s="1" customFormat="1" ht="27">
      <c r="B201" s="39"/>
      <c r="D201" s="184" t="s">
        <v>135</v>
      </c>
      <c r="F201" s="185" t="s">
        <v>345</v>
      </c>
      <c r="I201" s="186"/>
      <c r="L201" s="39"/>
      <c r="M201" s="187"/>
      <c r="N201" s="40"/>
      <c r="O201" s="40"/>
      <c r="P201" s="40"/>
      <c r="Q201" s="40"/>
      <c r="R201" s="40"/>
      <c r="S201" s="40"/>
      <c r="T201" s="68"/>
      <c r="AT201" s="22" t="s">
        <v>135</v>
      </c>
      <c r="AU201" s="22" t="s">
        <v>79</v>
      </c>
    </row>
    <row r="202" spans="2:65" s="11" customFormat="1" ht="13.5">
      <c r="B202" s="188"/>
      <c r="D202" s="184" t="s">
        <v>152</v>
      </c>
      <c r="E202" s="189" t="s">
        <v>5</v>
      </c>
      <c r="F202" s="190" t="s">
        <v>346</v>
      </c>
      <c r="H202" s="191">
        <v>81.209999999999994</v>
      </c>
      <c r="I202" s="192"/>
      <c r="L202" s="188"/>
      <c r="M202" s="193"/>
      <c r="N202" s="194"/>
      <c r="O202" s="194"/>
      <c r="P202" s="194"/>
      <c r="Q202" s="194"/>
      <c r="R202" s="194"/>
      <c r="S202" s="194"/>
      <c r="T202" s="195"/>
      <c r="AT202" s="189" t="s">
        <v>152</v>
      </c>
      <c r="AU202" s="189" t="s">
        <v>79</v>
      </c>
      <c r="AV202" s="11" t="s">
        <v>79</v>
      </c>
      <c r="AW202" s="11" t="s">
        <v>33</v>
      </c>
      <c r="AX202" s="11" t="s">
        <v>69</v>
      </c>
      <c r="AY202" s="189" t="s">
        <v>126</v>
      </c>
    </row>
    <row r="203" spans="2:65" s="11" customFormat="1" ht="13.5">
      <c r="B203" s="188"/>
      <c r="D203" s="184" t="s">
        <v>152</v>
      </c>
      <c r="E203" s="189" t="s">
        <v>5</v>
      </c>
      <c r="F203" s="190" t="s">
        <v>347</v>
      </c>
      <c r="H203" s="191">
        <v>21.04</v>
      </c>
      <c r="I203" s="192"/>
      <c r="L203" s="188"/>
      <c r="M203" s="193"/>
      <c r="N203" s="194"/>
      <c r="O203" s="194"/>
      <c r="P203" s="194"/>
      <c r="Q203" s="194"/>
      <c r="R203" s="194"/>
      <c r="S203" s="194"/>
      <c r="T203" s="195"/>
      <c r="AT203" s="189" t="s">
        <v>152</v>
      </c>
      <c r="AU203" s="189" t="s">
        <v>79</v>
      </c>
      <c r="AV203" s="11" t="s">
        <v>79</v>
      </c>
      <c r="AW203" s="11" t="s">
        <v>33</v>
      </c>
      <c r="AX203" s="11" t="s">
        <v>69</v>
      </c>
      <c r="AY203" s="189" t="s">
        <v>126</v>
      </c>
    </row>
    <row r="204" spans="2:65" s="11" customFormat="1" ht="13.5">
      <c r="B204" s="188"/>
      <c r="D204" s="184" t="s">
        <v>152</v>
      </c>
      <c r="E204" s="189" t="s">
        <v>5</v>
      </c>
      <c r="F204" s="190" t="s">
        <v>348</v>
      </c>
      <c r="H204" s="191">
        <v>280.52999999999997</v>
      </c>
      <c r="I204" s="192"/>
      <c r="L204" s="188"/>
      <c r="M204" s="193"/>
      <c r="N204" s="194"/>
      <c r="O204" s="194"/>
      <c r="P204" s="194"/>
      <c r="Q204" s="194"/>
      <c r="R204" s="194"/>
      <c r="S204" s="194"/>
      <c r="T204" s="195"/>
      <c r="AT204" s="189" t="s">
        <v>152</v>
      </c>
      <c r="AU204" s="189" t="s">
        <v>79</v>
      </c>
      <c r="AV204" s="11" t="s">
        <v>79</v>
      </c>
      <c r="AW204" s="11" t="s">
        <v>33</v>
      </c>
      <c r="AX204" s="11" t="s">
        <v>69</v>
      </c>
      <c r="AY204" s="189" t="s">
        <v>126</v>
      </c>
    </row>
    <row r="205" spans="2:65" s="11" customFormat="1" ht="13.5">
      <c r="B205" s="188"/>
      <c r="D205" s="184" t="s">
        <v>152</v>
      </c>
      <c r="E205" s="189" t="s">
        <v>5</v>
      </c>
      <c r="F205" s="190" t="s">
        <v>349</v>
      </c>
      <c r="H205" s="191">
        <v>57.85</v>
      </c>
      <c r="I205" s="192"/>
      <c r="L205" s="188"/>
      <c r="M205" s="193"/>
      <c r="N205" s="194"/>
      <c r="O205" s="194"/>
      <c r="P205" s="194"/>
      <c r="Q205" s="194"/>
      <c r="R205" s="194"/>
      <c r="S205" s="194"/>
      <c r="T205" s="195"/>
      <c r="AT205" s="189" t="s">
        <v>152</v>
      </c>
      <c r="AU205" s="189" t="s">
        <v>79</v>
      </c>
      <c r="AV205" s="11" t="s">
        <v>79</v>
      </c>
      <c r="AW205" s="11" t="s">
        <v>33</v>
      </c>
      <c r="AX205" s="11" t="s">
        <v>69</v>
      </c>
      <c r="AY205" s="189" t="s">
        <v>126</v>
      </c>
    </row>
    <row r="206" spans="2:65" s="12" customFormat="1" ht="13.5">
      <c r="B206" s="196"/>
      <c r="D206" s="184" t="s">
        <v>152</v>
      </c>
      <c r="E206" s="197" t="s">
        <v>5</v>
      </c>
      <c r="F206" s="198" t="s">
        <v>154</v>
      </c>
      <c r="H206" s="199">
        <v>440.63</v>
      </c>
      <c r="I206" s="200"/>
      <c r="L206" s="196"/>
      <c r="M206" s="201"/>
      <c r="N206" s="202"/>
      <c r="O206" s="202"/>
      <c r="P206" s="202"/>
      <c r="Q206" s="202"/>
      <c r="R206" s="202"/>
      <c r="S206" s="202"/>
      <c r="T206" s="203"/>
      <c r="AT206" s="197" t="s">
        <v>152</v>
      </c>
      <c r="AU206" s="197" t="s">
        <v>79</v>
      </c>
      <c r="AV206" s="12" t="s">
        <v>133</v>
      </c>
      <c r="AW206" s="12" t="s">
        <v>33</v>
      </c>
      <c r="AX206" s="12" t="s">
        <v>77</v>
      </c>
      <c r="AY206" s="197" t="s">
        <v>126</v>
      </c>
    </row>
    <row r="207" spans="2:65" s="1" customFormat="1" ht="16.5" customHeight="1">
      <c r="B207" s="171"/>
      <c r="C207" s="204" t="s">
        <v>350</v>
      </c>
      <c r="D207" s="204" t="s">
        <v>234</v>
      </c>
      <c r="E207" s="205" t="s">
        <v>351</v>
      </c>
      <c r="F207" s="206" t="s">
        <v>352</v>
      </c>
      <c r="G207" s="207" t="s">
        <v>353</v>
      </c>
      <c r="H207" s="208">
        <v>37.872</v>
      </c>
      <c r="I207" s="209"/>
      <c r="J207" s="210">
        <f>ROUND(I207*H207,2)</f>
        <v>0</v>
      </c>
      <c r="K207" s="206" t="s">
        <v>145</v>
      </c>
      <c r="L207" s="211"/>
      <c r="M207" s="212" t="s">
        <v>5</v>
      </c>
      <c r="N207" s="213" t="s">
        <v>40</v>
      </c>
      <c r="O207" s="40"/>
      <c r="P207" s="181">
        <f>O207*H207</f>
        <v>0</v>
      </c>
      <c r="Q207" s="181">
        <v>1</v>
      </c>
      <c r="R207" s="181">
        <f>Q207*H207</f>
        <v>37.872</v>
      </c>
      <c r="S207" s="181">
        <v>0</v>
      </c>
      <c r="T207" s="182">
        <f>S207*H207</f>
        <v>0</v>
      </c>
      <c r="AR207" s="22" t="s">
        <v>174</v>
      </c>
      <c r="AT207" s="22" t="s">
        <v>234</v>
      </c>
      <c r="AU207" s="22" t="s">
        <v>79</v>
      </c>
      <c r="AY207" s="22" t="s">
        <v>126</v>
      </c>
      <c r="BE207" s="183">
        <f>IF(N207="základní",J207,0)</f>
        <v>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22" t="s">
        <v>77</v>
      </c>
      <c r="BK207" s="183">
        <f>ROUND(I207*H207,2)</f>
        <v>0</v>
      </c>
      <c r="BL207" s="22" t="s">
        <v>133</v>
      </c>
      <c r="BM207" s="22" t="s">
        <v>354</v>
      </c>
    </row>
    <row r="208" spans="2:65" s="1" customFormat="1" ht="13.5">
      <c r="B208" s="39"/>
      <c r="D208" s="184" t="s">
        <v>135</v>
      </c>
      <c r="F208" s="185" t="s">
        <v>352</v>
      </c>
      <c r="I208" s="186"/>
      <c r="L208" s="39"/>
      <c r="M208" s="187"/>
      <c r="N208" s="40"/>
      <c r="O208" s="40"/>
      <c r="P208" s="40"/>
      <c r="Q208" s="40"/>
      <c r="R208" s="40"/>
      <c r="S208" s="40"/>
      <c r="T208" s="68"/>
      <c r="AT208" s="22" t="s">
        <v>135</v>
      </c>
      <c r="AU208" s="22" t="s">
        <v>79</v>
      </c>
    </row>
    <row r="209" spans="2:65" s="11" customFormat="1" ht="13.5">
      <c r="B209" s="188"/>
      <c r="D209" s="184" t="s">
        <v>152</v>
      </c>
      <c r="E209" s="189" t="s">
        <v>5</v>
      </c>
      <c r="F209" s="190" t="s">
        <v>355</v>
      </c>
      <c r="H209" s="191">
        <v>37.872</v>
      </c>
      <c r="I209" s="192"/>
      <c r="L209" s="188"/>
      <c r="M209" s="193"/>
      <c r="N209" s="194"/>
      <c r="O209" s="194"/>
      <c r="P209" s="194"/>
      <c r="Q209" s="194"/>
      <c r="R209" s="194"/>
      <c r="S209" s="194"/>
      <c r="T209" s="195"/>
      <c r="AT209" s="189" t="s">
        <v>152</v>
      </c>
      <c r="AU209" s="189" t="s">
        <v>79</v>
      </c>
      <c r="AV209" s="11" t="s">
        <v>79</v>
      </c>
      <c r="AW209" s="11" t="s">
        <v>33</v>
      </c>
      <c r="AX209" s="11" t="s">
        <v>77</v>
      </c>
      <c r="AY209" s="189" t="s">
        <v>126</v>
      </c>
    </row>
    <row r="210" spans="2:65" s="1" customFormat="1" ht="16.5" customHeight="1">
      <c r="B210" s="171"/>
      <c r="C210" s="204" t="s">
        <v>356</v>
      </c>
      <c r="D210" s="204" t="s">
        <v>234</v>
      </c>
      <c r="E210" s="205" t="s">
        <v>357</v>
      </c>
      <c r="F210" s="206" t="s">
        <v>358</v>
      </c>
      <c r="G210" s="207" t="s">
        <v>144</v>
      </c>
      <c r="H210" s="208">
        <v>21.04</v>
      </c>
      <c r="I210" s="209"/>
      <c r="J210" s="210">
        <f>ROUND(I210*H210,2)</f>
        <v>0</v>
      </c>
      <c r="K210" s="206" t="s">
        <v>145</v>
      </c>
      <c r="L210" s="211"/>
      <c r="M210" s="212" t="s">
        <v>5</v>
      </c>
      <c r="N210" s="213" t="s">
        <v>40</v>
      </c>
      <c r="O210" s="40"/>
      <c r="P210" s="181">
        <f>O210*H210</f>
        <v>0</v>
      </c>
      <c r="Q210" s="181">
        <v>0.13500000000000001</v>
      </c>
      <c r="R210" s="181">
        <f>Q210*H210</f>
        <v>2.8404000000000003</v>
      </c>
      <c r="S210" s="181">
        <v>0</v>
      </c>
      <c r="T210" s="182">
        <f>S210*H210</f>
        <v>0</v>
      </c>
      <c r="AR210" s="22" t="s">
        <v>174</v>
      </c>
      <c r="AT210" s="22" t="s">
        <v>234</v>
      </c>
      <c r="AU210" s="22" t="s">
        <v>79</v>
      </c>
      <c r="AY210" s="22" t="s">
        <v>126</v>
      </c>
      <c r="BE210" s="183">
        <f>IF(N210="základní",J210,0)</f>
        <v>0</v>
      </c>
      <c r="BF210" s="183">
        <f>IF(N210="snížená",J210,0)</f>
        <v>0</v>
      </c>
      <c r="BG210" s="183">
        <f>IF(N210="zákl. přenesená",J210,0)</f>
        <v>0</v>
      </c>
      <c r="BH210" s="183">
        <f>IF(N210="sníž. přenesená",J210,0)</f>
        <v>0</v>
      </c>
      <c r="BI210" s="183">
        <f>IF(N210="nulová",J210,0)</f>
        <v>0</v>
      </c>
      <c r="BJ210" s="22" t="s">
        <v>77</v>
      </c>
      <c r="BK210" s="183">
        <f>ROUND(I210*H210,2)</f>
        <v>0</v>
      </c>
      <c r="BL210" s="22" t="s">
        <v>133</v>
      </c>
      <c r="BM210" s="22" t="s">
        <v>359</v>
      </c>
    </row>
    <row r="211" spans="2:65" s="1" customFormat="1" ht="13.5">
      <c r="B211" s="39"/>
      <c r="D211" s="184" t="s">
        <v>135</v>
      </c>
      <c r="F211" s="185" t="s">
        <v>358</v>
      </c>
      <c r="I211" s="186"/>
      <c r="L211" s="39"/>
      <c r="M211" s="187"/>
      <c r="N211" s="40"/>
      <c r="O211" s="40"/>
      <c r="P211" s="40"/>
      <c r="Q211" s="40"/>
      <c r="R211" s="40"/>
      <c r="S211" s="40"/>
      <c r="T211" s="68"/>
      <c r="AT211" s="22" t="s">
        <v>135</v>
      </c>
      <c r="AU211" s="22" t="s">
        <v>79</v>
      </c>
    </row>
    <row r="212" spans="2:65" s="1" customFormat="1" ht="16.5" customHeight="1">
      <c r="B212" s="171"/>
      <c r="C212" s="204" t="s">
        <v>360</v>
      </c>
      <c r="D212" s="204" t="s">
        <v>234</v>
      </c>
      <c r="E212" s="205" t="s">
        <v>361</v>
      </c>
      <c r="F212" s="206" t="s">
        <v>362</v>
      </c>
      <c r="G212" s="207" t="s">
        <v>353</v>
      </c>
      <c r="H212" s="208">
        <v>19.734000000000002</v>
      </c>
      <c r="I212" s="209"/>
      <c r="J212" s="210">
        <f>ROUND(I212*H212,2)</f>
        <v>0</v>
      </c>
      <c r="K212" s="206" t="s">
        <v>145</v>
      </c>
      <c r="L212" s="211"/>
      <c r="M212" s="212" t="s">
        <v>5</v>
      </c>
      <c r="N212" s="213" t="s">
        <v>40</v>
      </c>
      <c r="O212" s="40"/>
      <c r="P212" s="181">
        <f>O212*H212</f>
        <v>0</v>
      </c>
      <c r="Q212" s="181">
        <v>1</v>
      </c>
      <c r="R212" s="181">
        <f>Q212*H212</f>
        <v>19.734000000000002</v>
      </c>
      <c r="S212" s="181">
        <v>0</v>
      </c>
      <c r="T212" s="182">
        <f>S212*H212</f>
        <v>0</v>
      </c>
      <c r="AR212" s="22" t="s">
        <v>174</v>
      </c>
      <c r="AT212" s="22" t="s">
        <v>234</v>
      </c>
      <c r="AU212" s="22" t="s">
        <v>79</v>
      </c>
      <c r="AY212" s="22" t="s">
        <v>126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22" t="s">
        <v>77</v>
      </c>
      <c r="BK212" s="183">
        <f>ROUND(I212*H212,2)</f>
        <v>0</v>
      </c>
      <c r="BL212" s="22" t="s">
        <v>133</v>
      </c>
      <c r="BM212" s="22" t="s">
        <v>363</v>
      </c>
    </row>
    <row r="213" spans="2:65" s="1" customFormat="1" ht="13.5">
      <c r="B213" s="39"/>
      <c r="D213" s="184" t="s">
        <v>135</v>
      </c>
      <c r="F213" s="185" t="s">
        <v>362</v>
      </c>
      <c r="I213" s="186"/>
      <c r="L213" s="39"/>
      <c r="M213" s="187"/>
      <c r="N213" s="40"/>
      <c r="O213" s="40"/>
      <c r="P213" s="40"/>
      <c r="Q213" s="40"/>
      <c r="R213" s="40"/>
      <c r="S213" s="40"/>
      <c r="T213" s="68"/>
      <c r="AT213" s="22" t="s">
        <v>135</v>
      </c>
      <c r="AU213" s="22" t="s">
        <v>79</v>
      </c>
    </row>
    <row r="214" spans="2:65" s="1" customFormat="1" ht="27">
      <c r="B214" s="39"/>
      <c r="D214" s="184" t="s">
        <v>300</v>
      </c>
      <c r="F214" s="214" t="s">
        <v>364</v>
      </c>
      <c r="I214" s="186"/>
      <c r="L214" s="39"/>
      <c r="M214" s="187"/>
      <c r="N214" s="40"/>
      <c r="O214" s="40"/>
      <c r="P214" s="40"/>
      <c r="Q214" s="40"/>
      <c r="R214" s="40"/>
      <c r="S214" s="40"/>
      <c r="T214" s="68"/>
      <c r="AT214" s="22" t="s">
        <v>300</v>
      </c>
      <c r="AU214" s="22" t="s">
        <v>79</v>
      </c>
    </row>
    <row r="215" spans="2:65" s="11" customFormat="1" ht="13.5">
      <c r="B215" s="188"/>
      <c r="D215" s="184" t="s">
        <v>152</v>
      </c>
      <c r="E215" s="189" t="s">
        <v>5</v>
      </c>
      <c r="F215" s="190" t="s">
        <v>365</v>
      </c>
      <c r="H215" s="191">
        <v>19.734000000000002</v>
      </c>
      <c r="I215" s="192"/>
      <c r="L215" s="188"/>
      <c r="M215" s="193"/>
      <c r="N215" s="194"/>
      <c r="O215" s="194"/>
      <c r="P215" s="194"/>
      <c r="Q215" s="194"/>
      <c r="R215" s="194"/>
      <c r="S215" s="194"/>
      <c r="T215" s="195"/>
      <c r="AT215" s="189" t="s">
        <v>152</v>
      </c>
      <c r="AU215" s="189" t="s">
        <v>79</v>
      </c>
      <c r="AV215" s="11" t="s">
        <v>79</v>
      </c>
      <c r="AW215" s="11" t="s">
        <v>33</v>
      </c>
      <c r="AX215" s="11" t="s">
        <v>77</v>
      </c>
      <c r="AY215" s="189" t="s">
        <v>126</v>
      </c>
    </row>
    <row r="216" spans="2:65" s="1" customFormat="1" ht="16.5" customHeight="1">
      <c r="B216" s="171"/>
      <c r="C216" s="204" t="s">
        <v>366</v>
      </c>
      <c r="D216" s="204" t="s">
        <v>234</v>
      </c>
      <c r="E216" s="205" t="s">
        <v>367</v>
      </c>
      <c r="F216" s="206" t="s">
        <v>368</v>
      </c>
      <c r="G216" s="207" t="s">
        <v>131</v>
      </c>
      <c r="H216" s="208">
        <v>57.85</v>
      </c>
      <c r="I216" s="209"/>
      <c r="J216" s="210">
        <f>ROUND(I216*H216,2)</f>
        <v>0</v>
      </c>
      <c r="K216" s="206" t="s">
        <v>5</v>
      </c>
      <c r="L216" s="211"/>
      <c r="M216" s="212" t="s">
        <v>5</v>
      </c>
      <c r="N216" s="213" t="s">
        <v>40</v>
      </c>
      <c r="O216" s="40"/>
      <c r="P216" s="181">
        <f>O216*H216</f>
        <v>0</v>
      </c>
      <c r="Q216" s="181">
        <v>0</v>
      </c>
      <c r="R216" s="181">
        <f>Q216*H216</f>
        <v>0</v>
      </c>
      <c r="S216" s="181">
        <v>0</v>
      </c>
      <c r="T216" s="182">
        <f>S216*H216</f>
        <v>0</v>
      </c>
      <c r="AR216" s="22" t="s">
        <v>174</v>
      </c>
      <c r="AT216" s="22" t="s">
        <v>234</v>
      </c>
      <c r="AU216" s="22" t="s">
        <v>79</v>
      </c>
      <c r="AY216" s="22" t="s">
        <v>126</v>
      </c>
      <c r="BE216" s="183">
        <f>IF(N216="základní",J216,0)</f>
        <v>0</v>
      </c>
      <c r="BF216" s="183">
        <f>IF(N216="snížená",J216,0)</f>
        <v>0</v>
      </c>
      <c r="BG216" s="183">
        <f>IF(N216="zákl. přenesená",J216,0)</f>
        <v>0</v>
      </c>
      <c r="BH216" s="183">
        <f>IF(N216="sníž. přenesená",J216,0)</f>
        <v>0</v>
      </c>
      <c r="BI216" s="183">
        <f>IF(N216="nulová",J216,0)</f>
        <v>0</v>
      </c>
      <c r="BJ216" s="22" t="s">
        <v>77</v>
      </c>
      <c r="BK216" s="183">
        <f>ROUND(I216*H216,2)</f>
        <v>0</v>
      </c>
      <c r="BL216" s="22" t="s">
        <v>133</v>
      </c>
      <c r="BM216" s="22" t="s">
        <v>369</v>
      </c>
    </row>
    <row r="217" spans="2:65" s="1" customFormat="1" ht="13.5">
      <c r="B217" s="39"/>
      <c r="D217" s="184" t="s">
        <v>135</v>
      </c>
      <c r="F217" s="185" t="s">
        <v>370</v>
      </c>
      <c r="I217" s="186"/>
      <c r="L217" s="39"/>
      <c r="M217" s="187"/>
      <c r="N217" s="40"/>
      <c r="O217" s="40"/>
      <c r="P217" s="40"/>
      <c r="Q217" s="40"/>
      <c r="R217" s="40"/>
      <c r="S217" s="40"/>
      <c r="T217" s="68"/>
      <c r="AT217" s="22" t="s">
        <v>135</v>
      </c>
      <c r="AU217" s="22" t="s">
        <v>79</v>
      </c>
    </row>
    <row r="218" spans="2:65" s="1" customFormat="1" ht="25.5" customHeight="1">
      <c r="B218" s="171"/>
      <c r="C218" s="172" t="s">
        <v>371</v>
      </c>
      <c r="D218" s="172" t="s">
        <v>128</v>
      </c>
      <c r="E218" s="173" t="s">
        <v>372</v>
      </c>
      <c r="F218" s="174" t="s">
        <v>373</v>
      </c>
      <c r="G218" s="175" t="s">
        <v>144</v>
      </c>
      <c r="H218" s="176">
        <v>778.25</v>
      </c>
      <c r="I218" s="177"/>
      <c r="J218" s="178">
        <f>ROUND(I218*H218,2)</f>
        <v>0</v>
      </c>
      <c r="K218" s="174" t="s">
        <v>374</v>
      </c>
      <c r="L218" s="39"/>
      <c r="M218" s="179" t="s">
        <v>5</v>
      </c>
      <c r="N218" s="180" t="s">
        <v>40</v>
      </c>
      <c r="O218" s="40"/>
      <c r="P218" s="181">
        <f>O218*H218</f>
        <v>0</v>
      </c>
      <c r="Q218" s="181">
        <v>8.4250000000000005E-2</v>
      </c>
      <c r="R218" s="181">
        <f>Q218*H218</f>
        <v>65.567562500000008</v>
      </c>
      <c r="S218" s="181">
        <v>0</v>
      </c>
      <c r="T218" s="182">
        <f>S218*H218</f>
        <v>0</v>
      </c>
      <c r="AR218" s="22" t="s">
        <v>133</v>
      </c>
      <c r="AT218" s="22" t="s">
        <v>128</v>
      </c>
      <c r="AU218" s="22" t="s">
        <v>79</v>
      </c>
      <c r="AY218" s="22" t="s">
        <v>126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22" t="s">
        <v>77</v>
      </c>
      <c r="BK218" s="183">
        <f>ROUND(I218*H218,2)</f>
        <v>0</v>
      </c>
      <c r="BL218" s="22" t="s">
        <v>133</v>
      </c>
      <c r="BM218" s="22" t="s">
        <v>375</v>
      </c>
    </row>
    <row r="219" spans="2:65" s="1" customFormat="1" ht="40.5">
      <c r="B219" s="39"/>
      <c r="D219" s="184" t="s">
        <v>135</v>
      </c>
      <c r="F219" s="185" t="s">
        <v>376</v>
      </c>
      <c r="I219" s="186"/>
      <c r="L219" s="39"/>
      <c r="M219" s="187"/>
      <c r="N219" s="40"/>
      <c r="O219" s="40"/>
      <c r="P219" s="40"/>
      <c r="Q219" s="40"/>
      <c r="R219" s="40"/>
      <c r="S219" s="40"/>
      <c r="T219" s="68"/>
      <c r="AT219" s="22" t="s">
        <v>135</v>
      </c>
      <c r="AU219" s="22" t="s">
        <v>79</v>
      </c>
    </row>
    <row r="220" spans="2:65" s="11" customFormat="1" ht="13.5">
      <c r="B220" s="188"/>
      <c r="D220" s="184" t="s">
        <v>152</v>
      </c>
      <c r="E220" s="189" t="s">
        <v>5</v>
      </c>
      <c r="F220" s="190" t="s">
        <v>377</v>
      </c>
      <c r="H220" s="191">
        <v>778.25</v>
      </c>
      <c r="I220" s="192"/>
      <c r="L220" s="188"/>
      <c r="M220" s="193"/>
      <c r="N220" s="194"/>
      <c r="O220" s="194"/>
      <c r="P220" s="194"/>
      <c r="Q220" s="194"/>
      <c r="R220" s="194"/>
      <c r="S220" s="194"/>
      <c r="T220" s="195"/>
      <c r="AT220" s="189" t="s">
        <v>152</v>
      </c>
      <c r="AU220" s="189" t="s">
        <v>79</v>
      </c>
      <c r="AV220" s="11" t="s">
        <v>79</v>
      </c>
      <c r="AW220" s="11" t="s">
        <v>33</v>
      </c>
      <c r="AX220" s="11" t="s">
        <v>69</v>
      </c>
      <c r="AY220" s="189" t="s">
        <v>126</v>
      </c>
    </row>
    <row r="221" spans="2:65" s="12" customFormat="1" ht="13.5">
      <c r="B221" s="196"/>
      <c r="D221" s="184" t="s">
        <v>152</v>
      </c>
      <c r="E221" s="197" t="s">
        <v>5</v>
      </c>
      <c r="F221" s="198" t="s">
        <v>154</v>
      </c>
      <c r="H221" s="199">
        <v>778.25</v>
      </c>
      <c r="I221" s="200"/>
      <c r="L221" s="196"/>
      <c r="M221" s="201"/>
      <c r="N221" s="202"/>
      <c r="O221" s="202"/>
      <c r="P221" s="202"/>
      <c r="Q221" s="202"/>
      <c r="R221" s="202"/>
      <c r="S221" s="202"/>
      <c r="T221" s="203"/>
      <c r="AT221" s="197" t="s">
        <v>152</v>
      </c>
      <c r="AU221" s="197" t="s">
        <v>79</v>
      </c>
      <c r="AV221" s="12" t="s">
        <v>133</v>
      </c>
      <c r="AW221" s="12" t="s">
        <v>33</v>
      </c>
      <c r="AX221" s="12" t="s">
        <v>77</v>
      </c>
      <c r="AY221" s="197" t="s">
        <v>126</v>
      </c>
    </row>
    <row r="222" spans="2:65" s="1" customFormat="1" ht="16.5" customHeight="1">
      <c r="B222" s="171"/>
      <c r="C222" s="204" t="s">
        <v>378</v>
      </c>
      <c r="D222" s="204" t="s">
        <v>234</v>
      </c>
      <c r="E222" s="205" t="s">
        <v>379</v>
      </c>
      <c r="F222" s="206" t="s">
        <v>380</v>
      </c>
      <c r="G222" s="207" t="s">
        <v>144</v>
      </c>
      <c r="H222" s="208">
        <v>778.25</v>
      </c>
      <c r="I222" s="209"/>
      <c r="J222" s="210">
        <f>ROUND(I222*H222,2)</f>
        <v>0</v>
      </c>
      <c r="K222" s="206" t="s">
        <v>145</v>
      </c>
      <c r="L222" s="211"/>
      <c r="M222" s="212" t="s">
        <v>5</v>
      </c>
      <c r="N222" s="213" t="s">
        <v>40</v>
      </c>
      <c r="O222" s="40"/>
      <c r="P222" s="181">
        <f>O222*H222</f>
        <v>0</v>
      </c>
      <c r="Q222" s="181">
        <v>0.12</v>
      </c>
      <c r="R222" s="181">
        <f>Q222*H222</f>
        <v>93.39</v>
      </c>
      <c r="S222" s="181">
        <v>0</v>
      </c>
      <c r="T222" s="182">
        <f>S222*H222</f>
        <v>0</v>
      </c>
      <c r="AR222" s="22" t="s">
        <v>174</v>
      </c>
      <c r="AT222" s="22" t="s">
        <v>234</v>
      </c>
      <c r="AU222" s="22" t="s">
        <v>79</v>
      </c>
      <c r="AY222" s="22" t="s">
        <v>126</v>
      </c>
      <c r="BE222" s="183">
        <f>IF(N222="základní",J222,0)</f>
        <v>0</v>
      </c>
      <c r="BF222" s="183">
        <f>IF(N222="snížená",J222,0)</f>
        <v>0</v>
      </c>
      <c r="BG222" s="183">
        <f>IF(N222="zákl. přenesená",J222,0)</f>
        <v>0</v>
      </c>
      <c r="BH222" s="183">
        <f>IF(N222="sníž. přenesená",J222,0)</f>
        <v>0</v>
      </c>
      <c r="BI222" s="183">
        <f>IF(N222="nulová",J222,0)</f>
        <v>0</v>
      </c>
      <c r="BJ222" s="22" t="s">
        <v>77</v>
      </c>
      <c r="BK222" s="183">
        <f>ROUND(I222*H222,2)</f>
        <v>0</v>
      </c>
      <c r="BL222" s="22" t="s">
        <v>133</v>
      </c>
      <c r="BM222" s="22" t="s">
        <v>381</v>
      </c>
    </row>
    <row r="223" spans="2:65" s="1" customFormat="1" ht="13.5">
      <c r="B223" s="39"/>
      <c r="D223" s="184" t="s">
        <v>135</v>
      </c>
      <c r="F223" s="185" t="s">
        <v>382</v>
      </c>
      <c r="I223" s="186"/>
      <c r="L223" s="39"/>
      <c r="M223" s="187"/>
      <c r="N223" s="40"/>
      <c r="O223" s="40"/>
      <c r="P223" s="40"/>
      <c r="Q223" s="40"/>
      <c r="R223" s="40"/>
      <c r="S223" s="40"/>
      <c r="T223" s="68"/>
      <c r="AT223" s="22" t="s">
        <v>135</v>
      </c>
      <c r="AU223" s="22" t="s">
        <v>79</v>
      </c>
    </row>
    <row r="224" spans="2:65" s="1" customFormat="1" ht="25.5" customHeight="1">
      <c r="B224" s="171"/>
      <c r="C224" s="172" t="s">
        <v>383</v>
      </c>
      <c r="D224" s="172" t="s">
        <v>128</v>
      </c>
      <c r="E224" s="173" t="s">
        <v>384</v>
      </c>
      <c r="F224" s="174" t="s">
        <v>385</v>
      </c>
      <c r="G224" s="175" t="s">
        <v>144</v>
      </c>
      <c r="H224" s="176">
        <v>604.49</v>
      </c>
      <c r="I224" s="177"/>
      <c r="J224" s="178">
        <f>ROUND(I224*H224,2)</f>
        <v>0</v>
      </c>
      <c r="K224" s="174" t="s">
        <v>145</v>
      </c>
      <c r="L224" s="39"/>
      <c r="M224" s="179" t="s">
        <v>5</v>
      </c>
      <c r="N224" s="180" t="s">
        <v>40</v>
      </c>
      <c r="O224" s="40"/>
      <c r="P224" s="181">
        <f>O224*H224</f>
        <v>0</v>
      </c>
      <c r="Q224" s="181">
        <v>0.10362</v>
      </c>
      <c r="R224" s="181">
        <f>Q224*H224</f>
        <v>62.637253800000003</v>
      </c>
      <c r="S224" s="181">
        <v>0</v>
      </c>
      <c r="T224" s="182">
        <f>S224*H224</f>
        <v>0</v>
      </c>
      <c r="AR224" s="22" t="s">
        <v>133</v>
      </c>
      <c r="AT224" s="22" t="s">
        <v>128</v>
      </c>
      <c r="AU224" s="22" t="s">
        <v>79</v>
      </c>
      <c r="AY224" s="22" t="s">
        <v>126</v>
      </c>
      <c r="BE224" s="183">
        <f>IF(N224="základní",J224,0)</f>
        <v>0</v>
      </c>
      <c r="BF224" s="183">
        <f>IF(N224="snížená",J224,0)</f>
        <v>0</v>
      </c>
      <c r="BG224" s="183">
        <f>IF(N224="zákl. přenesená",J224,0)</f>
        <v>0</v>
      </c>
      <c r="BH224" s="183">
        <f>IF(N224="sníž. přenesená",J224,0)</f>
        <v>0</v>
      </c>
      <c r="BI224" s="183">
        <f>IF(N224="nulová",J224,0)</f>
        <v>0</v>
      </c>
      <c r="BJ224" s="22" t="s">
        <v>77</v>
      </c>
      <c r="BK224" s="183">
        <f>ROUND(I224*H224,2)</f>
        <v>0</v>
      </c>
      <c r="BL224" s="22" t="s">
        <v>133</v>
      </c>
      <c r="BM224" s="22" t="s">
        <v>386</v>
      </c>
    </row>
    <row r="225" spans="2:65" s="1" customFormat="1" ht="40.5">
      <c r="B225" s="39"/>
      <c r="D225" s="184" t="s">
        <v>135</v>
      </c>
      <c r="F225" s="185" t="s">
        <v>387</v>
      </c>
      <c r="I225" s="186"/>
      <c r="L225" s="39"/>
      <c r="M225" s="187"/>
      <c r="N225" s="40"/>
      <c r="O225" s="40"/>
      <c r="P225" s="40"/>
      <c r="Q225" s="40"/>
      <c r="R225" s="40"/>
      <c r="S225" s="40"/>
      <c r="T225" s="68"/>
      <c r="AT225" s="22" t="s">
        <v>135</v>
      </c>
      <c r="AU225" s="22" t="s">
        <v>79</v>
      </c>
    </row>
    <row r="226" spans="2:65" s="11" customFormat="1" ht="13.5">
      <c r="B226" s="188"/>
      <c r="D226" s="184" t="s">
        <v>152</v>
      </c>
      <c r="E226" s="189" t="s">
        <v>5</v>
      </c>
      <c r="F226" s="190" t="s">
        <v>388</v>
      </c>
      <c r="H226" s="191">
        <v>604.49</v>
      </c>
      <c r="I226" s="192"/>
      <c r="L226" s="188"/>
      <c r="M226" s="193"/>
      <c r="N226" s="194"/>
      <c r="O226" s="194"/>
      <c r="P226" s="194"/>
      <c r="Q226" s="194"/>
      <c r="R226" s="194"/>
      <c r="S226" s="194"/>
      <c r="T226" s="195"/>
      <c r="AT226" s="189" t="s">
        <v>152</v>
      </c>
      <c r="AU226" s="189" t="s">
        <v>79</v>
      </c>
      <c r="AV226" s="11" t="s">
        <v>79</v>
      </c>
      <c r="AW226" s="11" t="s">
        <v>33</v>
      </c>
      <c r="AX226" s="11" t="s">
        <v>77</v>
      </c>
      <c r="AY226" s="189" t="s">
        <v>126</v>
      </c>
    </row>
    <row r="227" spans="2:65" s="1" customFormat="1" ht="16.5" customHeight="1">
      <c r="B227" s="171"/>
      <c r="C227" s="204" t="s">
        <v>389</v>
      </c>
      <c r="D227" s="204" t="s">
        <v>234</v>
      </c>
      <c r="E227" s="205" t="s">
        <v>390</v>
      </c>
      <c r="F227" s="206" t="s">
        <v>391</v>
      </c>
      <c r="G227" s="207" t="s">
        <v>144</v>
      </c>
      <c r="H227" s="208">
        <v>604.49</v>
      </c>
      <c r="I227" s="209"/>
      <c r="J227" s="210">
        <f>ROUND(I227*H227,2)</f>
        <v>0</v>
      </c>
      <c r="K227" s="206" t="s">
        <v>145</v>
      </c>
      <c r="L227" s="211"/>
      <c r="M227" s="212" t="s">
        <v>5</v>
      </c>
      <c r="N227" s="213" t="s">
        <v>40</v>
      </c>
      <c r="O227" s="40"/>
      <c r="P227" s="181">
        <f>O227*H227</f>
        <v>0</v>
      </c>
      <c r="Q227" s="181">
        <v>0.17599999999999999</v>
      </c>
      <c r="R227" s="181">
        <f>Q227*H227</f>
        <v>106.39023999999999</v>
      </c>
      <c r="S227" s="181">
        <v>0</v>
      </c>
      <c r="T227" s="182">
        <f>S227*H227</f>
        <v>0</v>
      </c>
      <c r="AR227" s="22" t="s">
        <v>174</v>
      </c>
      <c r="AT227" s="22" t="s">
        <v>234</v>
      </c>
      <c r="AU227" s="22" t="s">
        <v>79</v>
      </c>
      <c r="AY227" s="22" t="s">
        <v>126</v>
      </c>
      <c r="BE227" s="183">
        <f>IF(N227="základní",J227,0)</f>
        <v>0</v>
      </c>
      <c r="BF227" s="183">
        <f>IF(N227="snížená",J227,0)</f>
        <v>0</v>
      </c>
      <c r="BG227" s="183">
        <f>IF(N227="zákl. přenesená",J227,0)</f>
        <v>0</v>
      </c>
      <c r="BH227" s="183">
        <f>IF(N227="sníž. přenesená",J227,0)</f>
        <v>0</v>
      </c>
      <c r="BI227" s="183">
        <f>IF(N227="nulová",J227,0)</f>
        <v>0</v>
      </c>
      <c r="BJ227" s="22" t="s">
        <v>77</v>
      </c>
      <c r="BK227" s="183">
        <f>ROUND(I227*H227,2)</f>
        <v>0</v>
      </c>
      <c r="BL227" s="22" t="s">
        <v>133</v>
      </c>
      <c r="BM227" s="22" t="s">
        <v>392</v>
      </c>
    </row>
    <row r="228" spans="2:65" s="1" customFormat="1" ht="13.5">
      <c r="B228" s="39"/>
      <c r="D228" s="184" t="s">
        <v>135</v>
      </c>
      <c r="F228" s="185" t="s">
        <v>393</v>
      </c>
      <c r="I228" s="186"/>
      <c r="L228" s="39"/>
      <c r="M228" s="187"/>
      <c r="N228" s="40"/>
      <c r="O228" s="40"/>
      <c r="P228" s="40"/>
      <c r="Q228" s="40"/>
      <c r="R228" s="40"/>
      <c r="S228" s="40"/>
      <c r="T228" s="68"/>
      <c r="AT228" s="22" t="s">
        <v>135</v>
      </c>
      <c r="AU228" s="22" t="s">
        <v>79</v>
      </c>
    </row>
    <row r="229" spans="2:65" s="10" customFormat="1" ht="29.85" customHeight="1">
      <c r="B229" s="158"/>
      <c r="D229" s="159" t="s">
        <v>68</v>
      </c>
      <c r="E229" s="169" t="s">
        <v>174</v>
      </c>
      <c r="F229" s="169" t="s">
        <v>394</v>
      </c>
      <c r="I229" s="161"/>
      <c r="J229" s="170">
        <f>BK229</f>
        <v>0</v>
      </c>
      <c r="L229" s="158"/>
      <c r="M229" s="163"/>
      <c r="N229" s="164"/>
      <c r="O229" s="164"/>
      <c r="P229" s="165">
        <f>SUM(P230:P245)</f>
        <v>0</v>
      </c>
      <c r="Q229" s="164"/>
      <c r="R229" s="165">
        <f>SUM(R230:R245)</f>
        <v>10.274303600000001</v>
      </c>
      <c r="S229" s="164"/>
      <c r="T229" s="166">
        <f>SUM(T230:T245)</f>
        <v>0</v>
      </c>
      <c r="AR229" s="159" t="s">
        <v>77</v>
      </c>
      <c r="AT229" s="167" t="s">
        <v>68</v>
      </c>
      <c r="AU229" s="167" t="s">
        <v>77</v>
      </c>
      <c r="AY229" s="159" t="s">
        <v>126</v>
      </c>
      <c r="BK229" s="168">
        <f>SUM(BK230:BK245)</f>
        <v>0</v>
      </c>
    </row>
    <row r="230" spans="2:65" s="1" customFormat="1" ht="16.5" customHeight="1">
      <c r="B230" s="171"/>
      <c r="C230" s="172" t="s">
        <v>395</v>
      </c>
      <c r="D230" s="172" t="s">
        <v>128</v>
      </c>
      <c r="E230" s="173" t="s">
        <v>396</v>
      </c>
      <c r="F230" s="174" t="s">
        <v>397</v>
      </c>
      <c r="G230" s="175" t="s">
        <v>177</v>
      </c>
      <c r="H230" s="176">
        <v>56.87</v>
      </c>
      <c r="I230" s="177"/>
      <c r="J230" s="178">
        <f>ROUND(I230*H230,2)</f>
        <v>0</v>
      </c>
      <c r="K230" s="174" t="s">
        <v>145</v>
      </c>
      <c r="L230" s="39"/>
      <c r="M230" s="179" t="s">
        <v>5</v>
      </c>
      <c r="N230" s="180" t="s">
        <v>40</v>
      </c>
      <c r="O230" s="40"/>
      <c r="P230" s="181">
        <f>O230*H230</f>
        <v>0</v>
      </c>
      <c r="Q230" s="181">
        <v>4.28E-3</v>
      </c>
      <c r="R230" s="181">
        <f>Q230*H230</f>
        <v>0.2434036</v>
      </c>
      <c r="S230" s="181">
        <v>0</v>
      </c>
      <c r="T230" s="182">
        <f>S230*H230</f>
        <v>0</v>
      </c>
      <c r="AR230" s="22" t="s">
        <v>133</v>
      </c>
      <c r="AT230" s="22" t="s">
        <v>128</v>
      </c>
      <c r="AU230" s="22" t="s">
        <v>79</v>
      </c>
      <c r="AY230" s="22" t="s">
        <v>126</v>
      </c>
      <c r="BE230" s="183">
        <f>IF(N230="základní",J230,0)</f>
        <v>0</v>
      </c>
      <c r="BF230" s="183">
        <f>IF(N230="snížená",J230,0)</f>
        <v>0</v>
      </c>
      <c r="BG230" s="183">
        <f>IF(N230="zákl. přenesená",J230,0)</f>
        <v>0</v>
      </c>
      <c r="BH230" s="183">
        <f>IF(N230="sníž. přenesená",J230,0)</f>
        <v>0</v>
      </c>
      <c r="BI230" s="183">
        <f>IF(N230="nulová",J230,0)</f>
        <v>0</v>
      </c>
      <c r="BJ230" s="22" t="s">
        <v>77</v>
      </c>
      <c r="BK230" s="183">
        <f>ROUND(I230*H230,2)</f>
        <v>0</v>
      </c>
      <c r="BL230" s="22" t="s">
        <v>133</v>
      </c>
      <c r="BM230" s="22" t="s">
        <v>398</v>
      </c>
    </row>
    <row r="231" spans="2:65" s="1" customFormat="1" ht="27">
      <c r="B231" s="39"/>
      <c r="D231" s="184" t="s">
        <v>135</v>
      </c>
      <c r="F231" s="185" t="s">
        <v>399</v>
      </c>
      <c r="I231" s="186"/>
      <c r="L231" s="39"/>
      <c r="M231" s="187"/>
      <c r="N231" s="40"/>
      <c r="O231" s="40"/>
      <c r="P231" s="40"/>
      <c r="Q231" s="40"/>
      <c r="R231" s="40"/>
      <c r="S231" s="40"/>
      <c r="T231" s="68"/>
      <c r="AT231" s="22" t="s">
        <v>135</v>
      </c>
      <c r="AU231" s="22" t="s">
        <v>79</v>
      </c>
    </row>
    <row r="232" spans="2:65" s="11" customFormat="1" ht="13.5">
      <c r="B232" s="188"/>
      <c r="D232" s="184" t="s">
        <v>152</v>
      </c>
      <c r="E232" s="189" t="s">
        <v>5</v>
      </c>
      <c r="F232" s="190" t="s">
        <v>400</v>
      </c>
      <c r="H232" s="191">
        <v>56.87</v>
      </c>
      <c r="I232" s="192"/>
      <c r="L232" s="188"/>
      <c r="M232" s="193"/>
      <c r="N232" s="194"/>
      <c r="O232" s="194"/>
      <c r="P232" s="194"/>
      <c r="Q232" s="194"/>
      <c r="R232" s="194"/>
      <c r="S232" s="194"/>
      <c r="T232" s="195"/>
      <c r="AT232" s="189" t="s">
        <v>152</v>
      </c>
      <c r="AU232" s="189" t="s">
        <v>79</v>
      </c>
      <c r="AV232" s="11" t="s">
        <v>79</v>
      </c>
      <c r="AW232" s="11" t="s">
        <v>33</v>
      </c>
      <c r="AX232" s="11" t="s">
        <v>69</v>
      </c>
      <c r="AY232" s="189" t="s">
        <v>126</v>
      </c>
    </row>
    <row r="233" spans="2:65" s="12" customFormat="1" ht="13.5">
      <c r="B233" s="196"/>
      <c r="D233" s="184" t="s">
        <v>152</v>
      </c>
      <c r="E233" s="197" t="s">
        <v>5</v>
      </c>
      <c r="F233" s="198" t="s">
        <v>154</v>
      </c>
      <c r="H233" s="199">
        <v>56.87</v>
      </c>
      <c r="I233" s="200"/>
      <c r="L233" s="196"/>
      <c r="M233" s="201"/>
      <c r="N233" s="202"/>
      <c r="O233" s="202"/>
      <c r="P233" s="202"/>
      <c r="Q233" s="202"/>
      <c r="R233" s="202"/>
      <c r="S233" s="202"/>
      <c r="T233" s="203"/>
      <c r="AT233" s="197" t="s">
        <v>152</v>
      </c>
      <c r="AU233" s="197" t="s">
        <v>79</v>
      </c>
      <c r="AV233" s="12" t="s">
        <v>133</v>
      </c>
      <c r="AW233" s="12" t="s">
        <v>33</v>
      </c>
      <c r="AX233" s="12" t="s">
        <v>77</v>
      </c>
      <c r="AY233" s="197" t="s">
        <v>126</v>
      </c>
    </row>
    <row r="234" spans="2:65" s="1" customFormat="1" ht="16.5" customHeight="1">
      <c r="B234" s="171"/>
      <c r="C234" s="172" t="s">
        <v>401</v>
      </c>
      <c r="D234" s="172" t="s">
        <v>128</v>
      </c>
      <c r="E234" s="173" t="s">
        <v>402</v>
      </c>
      <c r="F234" s="174" t="s">
        <v>403</v>
      </c>
      <c r="G234" s="175" t="s">
        <v>131</v>
      </c>
      <c r="H234" s="176">
        <v>11</v>
      </c>
      <c r="I234" s="177"/>
      <c r="J234" s="178">
        <f>ROUND(I234*H234,2)</f>
        <v>0</v>
      </c>
      <c r="K234" s="174" t="s">
        <v>145</v>
      </c>
      <c r="L234" s="39"/>
      <c r="M234" s="179" t="s">
        <v>5</v>
      </c>
      <c r="N234" s="180" t="s">
        <v>40</v>
      </c>
      <c r="O234" s="40"/>
      <c r="P234" s="181">
        <f>O234*H234</f>
        <v>0</v>
      </c>
      <c r="Q234" s="181">
        <v>0.34089999999999998</v>
      </c>
      <c r="R234" s="181">
        <f>Q234*H234</f>
        <v>3.7498999999999998</v>
      </c>
      <c r="S234" s="181">
        <v>0</v>
      </c>
      <c r="T234" s="182">
        <f>S234*H234</f>
        <v>0</v>
      </c>
      <c r="AR234" s="22" t="s">
        <v>133</v>
      </c>
      <c r="AT234" s="22" t="s">
        <v>128</v>
      </c>
      <c r="AU234" s="22" t="s">
        <v>79</v>
      </c>
      <c r="AY234" s="22" t="s">
        <v>126</v>
      </c>
      <c r="BE234" s="183">
        <f>IF(N234="základní",J234,0)</f>
        <v>0</v>
      </c>
      <c r="BF234" s="183">
        <f>IF(N234="snížená",J234,0)</f>
        <v>0</v>
      </c>
      <c r="BG234" s="183">
        <f>IF(N234="zákl. přenesená",J234,0)</f>
        <v>0</v>
      </c>
      <c r="BH234" s="183">
        <f>IF(N234="sníž. přenesená",J234,0)</f>
        <v>0</v>
      </c>
      <c r="BI234" s="183">
        <f>IF(N234="nulová",J234,0)</f>
        <v>0</v>
      </c>
      <c r="BJ234" s="22" t="s">
        <v>77</v>
      </c>
      <c r="BK234" s="183">
        <f>ROUND(I234*H234,2)</f>
        <v>0</v>
      </c>
      <c r="BL234" s="22" t="s">
        <v>133</v>
      </c>
      <c r="BM234" s="22" t="s">
        <v>404</v>
      </c>
    </row>
    <row r="235" spans="2:65" s="1" customFormat="1" ht="13.5">
      <c r="B235" s="39"/>
      <c r="D235" s="184" t="s">
        <v>135</v>
      </c>
      <c r="F235" s="185" t="s">
        <v>403</v>
      </c>
      <c r="I235" s="186"/>
      <c r="L235" s="39"/>
      <c r="M235" s="187"/>
      <c r="N235" s="40"/>
      <c r="O235" s="40"/>
      <c r="P235" s="40"/>
      <c r="Q235" s="40"/>
      <c r="R235" s="40"/>
      <c r="S235" s="40"/>
      <c r="T235" s="68"/>
      <c r="AT235" s="22" t="s">
        <v>135</v>
      </c>
      <c r="AU235" s="22" t="s">
        <v>79</v>
      </c>
    </row>
    <row r="236" spans="2:65" s="1" customFormat="1" ht="16.5" customHeight="1">
      <c r="B236" s="171"/>
      <c r="C236" s="204" t="s">
        <v>405</v>
      </c>
      <c r="D236" s="204" t="s">
        <v>234</v>
      </c>
      <c r="E236" s="205" t="s">
        <v>406</v>
      </c>
      <c r="F236" s="206" t="s">
        <v>407</v>
      </c>
      <c r="G236" s="207" t="s">
        <v>131</v>
      </c>
      <c r="H236" s="208">
        <v>11</v>
      </c>
      <c r="I236" s="209"/>
      <c r="J236" s="210">
        <f>ROUND(I236*H236,2)</f>
        <v>0</v>
      </c>
      <c r="K236" s="206" t="s">
        <v>145</v>
      </c>
      <c r="L236" s="211"/>
      <c r="M236" s="212" t="s">
        <v>5</v>
      </c>
      <c r="N236" s="213" t="s">
        <v>40</v>
      </c>
      <c r="O236" s="40"/>
      <c r="P236" s="181">
        <f>O236*H236</f>
        <v>0</v>
      </c>
      <c r="Q236" s="181">
        <v>0.17499999999999999</v>
      </c>
      <c r="R236" s="181">
        <f>Q236*H236</f>
        <v>1.9249999999999998</v>
      </c>
      <c r="S236" s="181">
        <v>0</v>
      </c>
      <c r="T236" s="182">
        <f>S236*H236</f>
        <v>0</v>
      </c>
      <c r="AR236" s="22" t="s">
        <v>174</v>
      </c>
      <c r="AT236" s="22" t="s">
        <v>234</v>
      </c>
      <c r="AU236" s="22" t="s">
        <v>79</v>
      </c>
      <c r="AY236" s="22" t="s">
        <v>126</v>
      </c>
      <c r="BE236" s="183">
        <f>IF(N236="základní",J236,0)</f>
        <v>0</v>
      </c>
      <c r="BF236" s="183">
        <f>IF(N236="snížená",J236,0)</f>
        <v>0</v>
      </c>
      <c r="BG236" s="183">
        <f>IF(N236="zákl. přenesená",J236,0)</f>
        <v>0</v>
      </c>
      <c r="BH236" s="183">
        <f>IF(N236="sníž. přenesená",J236,0)</f>
        <v>0</v>
      </c>
      <c r="BI236" s="183">
        <f>IF(N236="nulová",J236,0)</f>
        <v>0</v>
      </c>
      <c r="BJ236" s="22" t="s">
        <v>77</v>
      </c>
      <c r="BK236" s="183">
        <f>ROUND(I236*H236,2)</f>
        <v>0</v>
      </c>
      <c r="BL236" s="22" t="s">
        <v>133</v>
      </c>
      <c r="BM236" s="22" t="s">
        <v>408</v>
      </c>
    </row>
    <row r="237" spans="2:65" s="1" customFormat="1" ht="27">
      <c r="B237" s="39"/>
      <c r="D237" s="184" t="s">
        <v>135</v>
      </c>
      <c r="F237" s="185" t="s">
        <v>409</v>
      </c>
      <c r="I237" s="186"/>
      <c r="L237" s="39"/>
      <c r="M237" s="187"/>
      <c r="N237" s="40"/>
      <c r="O237" s="40"/>
      <c r="P237" s="40"/>
      <c r="Q237" s="40"/>
      <c r="R237" s="40"/>
      <c r="S237" s="40"/>
      <c r="T237" s="68"/>
      <c r="AT237" s="22" t="s">
        <v>135</v>
      </c>
      <c r="AU237" s="22" t="s">
        <v>79</v>
      </c>
    </row>
    <row r="238" spans="2:65" s="1" customFormat="1" ht="16.5" customHeight="1">
      <c r="B238" s="171"/>
      <c r="C238" s="204" t="s">
        <v>410</v>
      </c>
      <c r="D238" s="204" t="s">
        <v>234</v>
      </c>
      <c r="E238" s="205" t="s">
        <v>411</v>
      </c>
      <c r="F238" s="206" t="s">
        <v>412</v>
      </c>
      <c r="G238" s="207" t="s">
        <v>131</v>
      </c>
      <c r="H238" s="208">
        <v>11</v>
      </c>
      <c r="I238" s="209"/>
      <c r="J238" s="210">
        <f>ROUND(I238*H238,2)</f>
        <v>0</v>
      </c>
      <c r="K238" s="206" t="s">
        <v>132</v>
      </c>
      <c r="L238" s="211"/>
      <c r="M238" s="212" t="s">
        <v>5</v>
      </c>
      <c r="N238" s="213" t="s">
        <v>40</v>
      </c>
      <c r="O238" s="40"/>
      <c r="P238" s="181">
        <f>O238*H238</f>
        <v>0</v>
      </c>
      <c r="Q238" s="181">
        <v>0.08</v>
      </c>
      <c r="R238" s="181">
        <f>Q238*H238</f>
        <v>0.88</v>
      </c>
      <c r="S238" s="181">
        <v>0</v>
      </c>
      <c r="T238" s="182">
        <f>S238*H238</f>
        <v>0</v>
      </c>
      <c r="AR238" s="22" t="s">
        <v>174</v>
      </c>
      <c r="AT238" s="22" t="s">
        <v>234</v>
      </c>
      <c r="AU238" s="22" t="s">
        <v>79</v>
      </c>
      <c r="AY238" s="22" t="s">
        <v>126</v>
      </c>
      <c r="BE238" s="183">
        <f>IF(N238="základní",J238,0)</f>
        <v>0</v>
      </c>
      <c r="BF238" s="183">
        <f>IF(N238="snížená",J238,0)</f>
        <v>0</v>
      </c>
      <c r="BG238" s="183">
        <f>IF(N238="zákl. přenesená",J238,0)</f>
        <v>0</v>
      </c>
      <c r="BH238" s="183">
        <f>IF(N238="sníž. přenesená",J238,0)</f>
        <v>0</v>
      </c>
      <c r="BI238" s="183">
        <f>IF(N238="nulová",J238,0)</f>
        <v>0</v>
      </c>
      <c r="BJ238" s="22" t="s">
        <v>77</v>
      </c>
      <c r="BK238" s="183">
        <f>ROUND(I238*H238,2)</f>
        <v>0</v>
      </c>
      <c r="BL238" s="22" t="s">
        <v>133</v>
      </c>
      <c r="BM238" s="22" t="s">
        <v>413</v>
      </c>
    </row>
    <row r="239" spans="2:65" s="1" customFormat="1" ht="13.5">
      <c r="B239" s="39"/>
      <c r="D239" s="184" t="s">
        <v>135</v>
      </c>
      <c r="F239" s="185" t="s">
        <v>412</v>
      </c>
      <c r="I239" s="186"/>
      <c r="L239" s="39"/>
      <c r="M239" s="187"/>
      <c r="N239" s="40"/>
      <c r="O239" s="40"/>
      <c r="P239" s="40"/>
      <c r="Q239" s="40"/>
      <c r="R239" s="40"/>
      <c r="S239" s="40"/>
      <c r="T239" s="68"/>
      <c r="AT239" s="22" t="s">
        <v>135</v>
      </c>
      <c r="AU239" s="22" t="s">
        <v>79</v>
      </c>
    </row>
    <row r="240" spans="2:65" s="1" customFormat="1" ht="16.5" customHeight="1">
      <c r="B240" s="171"/>
      <c r="C240" s="204" t="s">
        <v>414</v>
      </c>
      <c r="D240" s="204" t="s">
        <v>234</v>
      </c>
      <c r="E240" s="205" t="s">
        <v>415</v>
      </c>
      <c r="F240" s="206" t="s">
        <v>416</v>
      </c>
      <c r="G240" s="207" t="s">
        <v>131</v>
      </c>
      <c r="H240" s="208">
        <v>11</v>
      </c>
      <c r="I240" s="209"/>
      <c r="J240" s="210">
        <f>ROUND(I240*H240,2)</f>
        <v>0</v>
      </c>
      <c r="K240" s="206" t="s">
        <v>132</v>
      </c>
      <c r="L240" s="211"/>
      <c r="M240" s="212" t="s">
        <v>5</v>
      </c>
      <c r="N240" s="213" t="s">
        <v>40</v>
      </c>
      <c r="O240" s="40"/>
      <c r="P240" s="181">
        <f>O240*H240</f>
        <v>0</v>
      </c>
      <c r="Q240" s="181">
        <v>0.10299999999999999</v>
      </c>
      <c r="R240" s="181">
        <f>Q240*H240</f>
        <v>1.133</v>
      </c>
      <c r="S240" s="181">
        <v>0</v>
      </c>
      <c r="T240" s="182">
        <f>S240*H240</f>
        <v>0</v>
      </c>
      <c r="AR240" s="22" t="s">
        <v>174</v>
      </c>
      <c r="AT240" s="22" t="s">
        <v>234</v>
      </c>
      <c r="AU240" s="22" t="s">
        <v>79</v>
      </c>
      <c r="AY240" s="22" t="s">
        <v>126</v>
      </c>
      <c r="BE240" s="183">
        <f>IF(N240="základní",J240,0)</f>
        <v>0</v>
      </c>
      <c r="BF240" s="183">
        <f>IF(N240="snížená",J240,0)</f>
        <v>0</v>
      </c>
      <c r="BG240" s="183">
        <f>IF(N240="zákl. přenesená",J240,0)</f>
        <v>0</v>
      </c>
      <c r="BH240" s="183">
        <f>IF(N240="sníž. přenesená",J240,0)</f>
        <v>0</v>
      </c>
      <c r="BI240" s="183">
        <f>IF(N240="nulová",J240,0)</f>
        <v>0</v>
      </c>
      <c r="BJ240" s="22" t="s">
        <v>77</v>
      </c>
      <c r="BK240" s="183">
        <f>ROUND(I240*H240,2)</f>
        <v>0</v>
      </c>
      <c r="BL240" s="22" t="s">
        <v>133</v>
      </c>
      <c r="BM240" s="22" t="s">
        <v>417</v>
      </c>
    </row>
    <row r="241" spans="2:65" s="1" customFormat="1" ht="13.5">
      <c r="B241" s="39"/>
      <c r="D241" s="184" t="s">
        <v>135</v>
      </c>
      <c r="F241" s="185" t="s">
        <v>416</v>
      </c>
      <c r="I241" s="186"/>
      <c r="L241" s="39"/>
      <c r="M241" s="187"/>
      <c r="N241" s="40"/>
      <c r="O241" s="40"/>
      <c r="P241" s="40"/>
      <c r="Q241" s="40"/>
      <c r="R241" s="40"/>
      <c r="S241" s="40"/>
      <c r="T241" s="68"/>
      <c r="AT241" s="22" t="s">
        <v>135</v>
      </c>
      <c r="AU241" s="22" t="s">
        <v>79</v>
      </c>
    </row>
    <row r="242" spans="2:65" s="1" customFormat="1" ht="16.5" customHeight="1">
      <c r="B242" s="171"/>
      <c r="C242" s="204" t="s">
        <v>418</v>
      </c>
      <c r="D242" s="204" t="s">
        <v>234</v>
      </c>
      <c r="E242" s="205" t="s">
        <v>419</v>
      </c>
      <c r="F242" s="206" t="s">
        <v>420</v>
      </c>
      <c r="G242" s="207" t="s">
        <v>131</v>
      </c>
      <c r="H242" s="208">
        <v>11</v>
      </c>
      <c r="I242" s="209"/>
      <c r="J242" s="210">
        <f>ROUND(I242*H242,2)</f>
        <v>0</v>
      </c>
      <c r="K242" s="206" t="s">
        <v>145</v>
      </c>
      <c r="L242" s="211"/>
      <c r="M242" s="212" t="s">
        <v>5</v>
      </c>
      <c r="N242" s="213" t="s">
        <v>40</v>
      </c>
      <c r="O242" s="40"/>
      <c r="P242" s="181">
        <f>O242*H242</f>
        <v>0</v>
      </c>
      <c r="Q242" s="181">
        <v>0.17</v>
      </c>
      <c r="R242" s="181">
        <f>Q242*H242</f>
        <v>1.87</v>
      </c>
      <c r="S242" s="181">
        <v>0</v>
      </c>
      <c r="T242" s="182">
        <f>S242*H242</f>
        <v>0</v>
      </c>
      <c r="AR242" s="22" t="s">
        <v>174</v>
      </c>
      <c r="AT242" s="22" t="s">
        <v>234</v>
      </c>
      <c r="AU242" s="22" t="s">
        <v>79</v>
      </c>
      <c r="AY242" s="22" t="s">
        <v>126</v>
      </c>
      <c r="BE242" s="183">
        <f>IF(N242="základní",J242,0)</f>
        <v>0</v>
      </c>
      <c r="BF242" s="183">
        <f>IF(N242="snížená",J242,0)</f>
        <v>0</v>
      </c>
      <c r="BG242" s="183">
        <f>IF(N242="zákl. přenesená",J242,0)</f>
        <v>0</v>
      </c>
      <c r="BH242" s="183">
        <f>IF(N242="sníž. přenesená",J242,0)</f>
        <v>0</v>
      </c>
      <c r="BI242" s="183">
        <f>IF(N242="nulová",J242,0)</f>
        <v>0</v>
      </c>
      <c r="BJ242" s="22" t="s">
        <v>77</v>
      </c>
      <c r="BK242" s="183">
        <f>ROUND(I242*H242,2)</f>
        <v>0</v>
      </c>
      <c r="BL242" s="22" t="s">
        <v>133</v>
      </c>
      <c r="BM242" s="22" t="s">
        <v>421</v>
      </c>
    </row>
    <row r="243" spans="2:65" s="1" customFormat="1" ht="27">
      <c r="B243" s="39"/>
      <c r="D243" s="184" t="s">
        <v>135</v>
      </c>
      <c r="F243" s="185" t="s">
        <v>422</v>
      </c>
      <c r="I243" s="186"/>
      <c r="L243" s="39"/>
      <c r="M243" s="187"/>
      <c r="N243" s="40"/>
      <c r="O243" s="40"/>
      <c r="P243" s="40"/>
      <c r="Q243" s="40"/>
      <c r="R243" s="40"/>
      <c r="S243" s="40"/>
      <c r="T243" s="68"/>
      <c r="AT243" s="22" t="s">
        <v>135</v>
      </c>
      <c r="AU243" s="22" t="s">
        <v>79</v>
      </c>
    </row>
    <row r="244" spans="2:65" s="1" customFormat="1" ht="16.5" customHeight="1">
      <c r="B244" s="171"/>
      <c r="C244" s="204" t="s">
        <v>423</v>
      </c>
      <c r="D244" s="204" t="s">
        <v>234</v>
      </c>
      <c r="E244" s="205" t="s">
        <v>424</v>
      </c>
      <c r="F244" s="206" t="s">
        <v>425</v>
      </c>
      <c r="G244" s="207" t="s">
        <v>131</v>
      </c>
      <c r="H244" s="208">
        <v>11</v>
      </c>
      <c r="I244" s="209"/>
      <c r="J244" s="210">
        <f>ROUND(I244*H244,2)</f>
        <v>0</v>
      </c>
      <c r="K244" s="206" t="s">
        <v>145</v>
      </c>
      <c r="L244" s="211"/>
      <c r="M244" s="212" t="s">
        <v>5</v>
      </c>
      <c r="N244" s="213" t="s">
        <v>40</v>
      </c>
      <c r="O244" s="40"/>
      <c r="P244" s="181">
        <f>O244*H244</f>
        <v>0</v>
      </c>
      <c r="Q244" s="181">
        <v>4.2999999999999997E-2</v>
      </c>
      <c r="R244" s="181">
        <f>Q244*H244</f>
        <v>0.47299999999999998</v>
      </c>
      <c r="S244" s="181">
        <v>0</v>
      </c>
      <c r="T244" s="182">
        <f>S244*H244</f>
        <v>0</v>
      </c>
      <c r="AR244" s="22" t="s">
        <v>174</v>
      </c>
      <c r="AT244" s="22" t="s">
        <v>234</v>
      </c>
      <c r="AU244" s="22" t="s">
        <v>79</v>
      </c>
      <c r="AY244" s="22" t="s">
        <v>126</v>
      </c>
      <c r="BE244" s="183">
        <f>IF(N244="základní",J244,0)</f>
        <v>0</v>
      </c>
      <c r="BF244" s="183">
        <f>IF(N244="snížená",J244,0)</f>
        <v>0</v>
      </c>
      <c r="BG244" s="183">
        <f>IF(N244="zákl. přenesená",J244,0)</f>
        <v>0</v>
      </c>
      <c r="BH244" s="183">
        <f>IF(N244="sníž. přenesená",J244,0)</f>
        <v>0</v>
      </c>
      <c r="BI244" s="183">
        <f>IF(N244="nulová",J244,0)</f>
        <v>0</v>
      </c>
      <c r="BJ244" s="22" t="s">
        <v>77</v>
      </c>
      <c r="BK244" s="183">
        <f>ROUND(I244*H244,2)</f>
        <v>0</v>
      </c>
      <c r="BL244" s="22" t="s">
        <v>133</v>
      </c>
      <c r="BM244" s="22" t="s">
        <v>426</v>
      </c>
    </row>
    <row r="245" spans="2:65" s="1" customFormat="1" ht="27">
      <c r="B245" s="39"/>
      <c r="D245" s="184" t="s">
        <v>135</v>
      </c>
      <c r="F245" s="185" t="s">
        <v>427</v>
      </c>
      <c r="I245" s="186"/>
      <c r="L245" s="39"/>
      <c r="M245" s="187"/>
      <c r="N245" s="40"/>
      <c r="O245" s="40"/>
      <c r="P245" s="40"/>
      <c r="Q245" s="40"/>
      <c r="R245" s="40"/>
      <c r="S245" s="40"/>
      <c r="T245" s="68"/>
      <c r="AT245" s="22" t="s">
        <v>135</v>
      </c>
      <c r="AU245" s="22" t="s">
        <v>79</v>
      </c>
    </row>
    <row r="246" spans="2:65" s="10" customFormat="1" ht="29.85" customHeight="1">
      <c r="B246" s="158"/>
      <c r="D246" s="159" t="s">
        <v>68</v>
      </c>
      <c r="E246" s="169" t="s">
        <v>181</v>
      </c>
      <c r="F246" s="169" t="s">
        <v>428</v>
      </c>
      <c r="I246" s="161"/>
      <c r="J246" s="170">
        <f>BK246</f>
        <v>0</v>
      </c>
      <c r="L246" s="158"/>
      <c r="M246" s="163"/>
      <c r="N246" s="164"/>
      <c r="O246" s="164"/>
      <c r="P246" s="165">
        <f>SUM(P247:P340)</f>
        <v>0</v>
      </c>
      <c r="Q246" s="164"/>
      <c r="R246" s="165">
        <f>SUM(R247:R340)</f>
        <v>235.60402809999999</v>
      </c>
      <c r="S246" s="164"/>
      <c r="T246" s="166">
        <f>SUM(T247:T340)</f>
        <v>0.02</v>
      </c>
      <c r="AR246" s="159" t="s">
        <v>77</v>
      </c>
      <c r="AT246" s="167" t="s">
        <v>68</v>
      </c>
      <c r="AU246" s="167" t="s">
        <v>77</v>
      </c>
      <c r="AY246" s="159" t="s">
        <v>126</v>
      </c>
      <c r="BK246" s="168">
        <f>SUM(BK247:BK340)</f>
        <v>0</v>
      </c>
    </row>
    <row r="247" spans="2:65" s="1" customFormat="1" ht="25.5" customHeight="1">
      <c r="B247" s="171"/>
      <c r="C247" s="172" t="s">
        <v>429</v>
      </c>
      <c r="D247" s="172" t="s">
        <v>128</v>
      </c>
      <c r="E247" s="173" t="s">
        <v>430</v>
      </c>
      <c r="F247" s="174" t="s">
        <v>431</v>
      </c>
      <c r="G247" s="175" t="s">
        <v>131</v>
      </c>
      <c r="H247" s="176">
        <v>8</v>
      </c>
      <c r="I247" s="177"/>
      <c r="J247" s="178">
        <f>ROUND(I247*H247,2)</f>
        <v>0</v>
      </c>
      <c r="K247" s="174" t="s">
        <v>145</v>
      </c>
      <c r="L247" s="39"/>
      <c r="M247" s="179" t="s">
        <v>5</v>
      </c>
      <c r="N247" s="180" t="s">
        <v>40</v>
      </c>
      <c r="O247" s="40"/>
      <c r="P247" s="181">
        <f>O247*H247</f>
        <v>0</v>
      </c>
      <c r="Q247" s="181">
        <v>6.9999999999999999E-4</v>
      </c>
      <c r="R247" s="181">
        <f>Q247*H247</f>
        <v>5.5999999999999999E-3</v>
      </c>
      <c r="S247" s="181">
        <v>0</v>
      </c>
      <c r="T247" s="182">
        <f>S247*H247</f>
        <v>0</v>
      </c>
      <c r="AR247" s="22" t="s">
        <v>133</v>
      </c>
      <c r="AT247" s="22" t="s">
        <v>128</v>
      </c>
      <c r="AU247" s="22" t="s">
        <v>79</v>
      </c>
      <c r="AY247" s="22" t="s">
        <v>126</v>
      </c>
      <c r="BE247" s="183">
        <f>IF(N247="základní",J247,0)</f>
        <v>0</v>
      </c>
      <c r="BF247" s="183">
        <f>IF(N247="snížená",J247,0)</f>
        <v>0</v>
      </c>
      <c r="BG247" s="183">
        <f>IF(N247="zákl. přenesená",J247,0)</f>
        <v>0</v>
      </c>
      <c r="BH247" s="183">
        <f>IF(N247="sníž. přenesená",J247,0)</f>
        <v>0</v>
      </c>
      <c r="BI247" s="183">
        <f>IF(N247="nulová",J247,0)</f>
        <v>0</v>
      </c>
      <c r="BJ247" s="22" t="s">
        <v>77</v>
      </c>
      <c r="BK247" s="183">
        <f>ROUND(I247*H247,2)</f>
        <v>0</v>
      </c>
      <c r="BL247" s="22" t="s">
        <v>133</v>
      </c>
      <c r="BM247" s="22" t="s">
        <v>432</v>
      </c>
    </row>
    <row r="248" spans="2:65" s="1" customFormat="1" ht="13.5">
      <c r="B248" s="39"/>
      <c r="D248" s="184" t="s">
        <v>135</v>
      </c>
      <c r="F248" s="185" t="s">
        <v>433</v>
      </c>
      <c r="I248" s="186"/>
      <c r="L248" s="39"/>
      <c r="M248" s="187"/>
      <c r="N248" s="40"/>
      <c r="O248" s="40"/>
      <c r="P248" s="40"/>
      <c r="Q248" s="40"/>
      <c r="R248" s="40"/>
      <c r="S248" s="40"/>
      <c r="T248" s="68"/>
      <c r="AT248" s="22" t="s">
        <v>135</v>
      </c>
      <c r="AU248" s="22" t="s">
        <v>79</v>
      </c>
    </row>
    <row r="249" spans="2:65" s="1" customFormat="1" ht="16.5" customHeight="1">
      <c r="B249" s="171"/>
      <c r="C249" s="204" t="s">
        <v>434</v>
      </c>
      <c r="D249" s="204" t="s">
        <v>234</v>
      </c>
      <c r="E249" s="205" t="s">
        <v>435</v>
      </c>
      <c r="F249" s="206" t="s">
        <v>436</v>
      </c>
      <c r="G249" s="207" t="s">
        <v>131</v>
      </c>
      <c r="H249" s="208">
        <v>8</v>
      </c>
      <c r="I249" s="209"/>
      <c r="J249" s="210">
        <f>ROUND(I249*H249,2)</f>
        <v>0</v>
      </c>
      <c r="K249" s="206" t="s">
        <v>145</v>
      </c>
      <c r="L249" s="211"/>
      <c r="M249" s="212" t="s">
        <v>5</v>
      </c>
      <c r="N249" s="213" t="s">
        <v>40</v>
      </c>
      <c r="O249" s="40"/>
      <c r="P249" s="181">
        <f>O249*H249</f>
        <v>0</v>
      </c>
      <c r="Q249" s="181">
        <v>2.5000000000000001E-3</v>
      </c>
      <c r="R249" s="181">
        <f>Q249*H249</f>
        <v>0.02</v>
      </c>
      <c r="S249" s="181">
        <v>0</v>
      </c>
      <c r="T249" s="182">
        <f>S249*H249</f>
        <v>0</v>
      </c>
      <c r="AR249" s="22" t="s">
        <v>174</v>
      </c>
      <c r="AT249" s="22" t="s">
        <v>234</v>
      </c>
      <c r="AU249" s="22" t="s">
        <v>79</v>
      </c>
      <c r="AY249" s="22" t="s">
        <v>126</v>
      </c>
      <c r="BE249" s="183">
        <f>IF(N249="základní",J249,0)</f>
        <v>0</v>
      </c>
      <c r="BF249" s="183">
        <f>IF(N249="snížená",J249,0)</f>
        <v>0</v>
      </c>
      <c r="BG249" s="183">
        <f>IF(N249="zákl. přenesená",J249,0)</f>
        <v>0</v>
      </c>
      <c r="BH249" s="183">
        <f>IF(N249="sníž. přenesená",J249,0)</f>
        <v>0</v>
      </c>
      <c r="BI249" s="183">
        <f>IF(N249="nulová",J249,0)</f>
        <v>0</v>
      </c>
      <c r="BJ249" s="22" t="s">
        <v>77</v>
      </c>
      <c r="BK249" s="183">
        <f>ROUND(I249*H249,2)</f>
        <v>0</v>
      </c>
      <c r="BL249" s="22" t="s">
        <v>133</v>
      </c>
      <c r="BM249" s="22" t="s">
        <v>437</v>
      </c>
    </row>
    <row r="250" spans="2:65" s="1" customFormat="1" ht="27">
      <c r="B250" s="39"/>
      <c r="D250" s="184" t="s">
        <v>135</v>
      </c>
      <c r="F250" s="185" t="s">
        <v>438</v>
      </c>
      <c r="I250" s="186"/>
      <c r="L250" s="39"/>
      <c r="M250" s="187"/>
      <c r="N250" s="40"/>
      <c r="O250" s="40"/>
      <c r="P250" s="40"/>
      <c r="Q250" s="40"/>
      <c r="R250" s="40"/>
      <c r="S250" s="40"/>
      <c r="T250" s="68"/>
      <c r="AT250" s="22" t="s">
        <v>135</v>
      </c>
      <c r="AU250" s="22" t="s">
        <v>79</v>
      </c>
    </row>
    <row r="251" spans="2:65" s="1" customFormat="1" ht="16.5" customHeight="1">
      <c r="B251" s="171"/>
      <c r="C251" s="172" t="s">
        <v>439</v>
      </c>
      <c r="D251" s="172" t="s">
        <v>128</v>
      </c>
      <c r="E251" s="173" t="s">
        <v>440</v>
      </c>
      <c r="F251" s="174" t="s">
        <v>441</v>
      </c>
      <c r="G251" s="175" t="s">
        <v>131</v>
      </c>
      <c r="H251" s="176">
        <v>6</v>
      </c>
      <c r="I251" s="177"/>
      <c r="J251" s="178">
        <f>ROUND(I251*H251,2)</f>
        <v>0</v>
      </c>
      <c r="K251" s="174" t="s">
        <v>145</v>
      </c>
      <c r="L251" s="39"/>
      <c r="M251" s="179" t="s">
        <v>5</v>
      </c>
      <c r="N251" s="180" t="s">
        <v>40</v>
      </c>
      <c r="O251" s="40"/>
      <c r="P251" s="181">
        <f>O251*H251</f>
        <v>0</v>
      </c>
      <c r="Q251" s="181">
        <v>0.10940999999999999</v>
      </c>
      <c r="R251" s="181">
        <f>Q251*H251</f>
        <v>0.65645999999999993</v>
      </c>
      <c r="S251" s="181">
        <v>0</v>
      </c>
      <c r="T251" s="182">
        <f>S251*H251</f>
        <v>0</v>
      </c>
      <c r="AR251" s="22" t="s">
        <v>133</v>
      </c>
      <c r="AT251" s="22" t="s">
        <v>128</v>
      </c>
      <c r="AU251" s="22" t="s">
        <v>79</v>
      </c>
      <c r="AY251" s="22" t="s">
        <v>126</v>
      </c>
      <c r="BE251" s="183">
        <f>IF(N251="základní",J251,0)</f>
        <v>0</v>
      </c>
      <c r="BF251" s="183">
        <f>IF(N251="snížená",J251,0)</f>
        <v>0</v>
      </c>
      <c r="BG251" s="183">
        <f>IF(N251="zákl. přenesená",J251,0)</f>
        <v>0</v>
      </c>
      <c r="BH251" s="183">
        <f>IF(N251="sníž. přenesená",J251,0)</f>
        <v>0</v>
      </c>
      <c r="BI251" s="183">
        <f>IF(N251="nulová",J251,0)</f>
        <v>0</v>
      </c>
      <c r="BJ251" s="22" t="s">
        <v>77</v>
      </c>
      <c r="BK251" s="183">
        <f>ROUND(I251*H251,2)</f>
        <v>0</v>
      </c>
      <c r="BL251" s="22" t="s">
        <v>133</v>
      </c>
      <c r="BM251" s="22" t="s">
        <v>442</v>
      </c>
    </row>
    <row r="252" spans="2:65" s="1" customFormat="1" ht="13.5">
      <c r="B252" s="39"/>
      <c r="D252" s="184" t="s">
        <v>135</v>
      </c>
      <c r="F252" s="185" t="s">
        <v>443</v>
      </c>
      <c r="I252" s="186"/>
      <c r="L252" s="39"/>
      <c r="M252" s="187"/>
      <c r="N252" s="40"/>
      <c r="O252" s="40"/>
      <c r="P252" s="40"/>
      <c r="Q252" s="40"/>
      <c r="R252" s="40"/>
      <c r="S252" s="40"/>
      <c r="T252" s="68"/>
      <c r="AT252" s="22" t="s">
        <v>135</v>
      </c>
      <c r="AU252" s="22" t="s">
        <v>79</v>
      </c>
    </row>
    <row r="253" spans="2:65" s="1" customFormat="1" ht="16.5" customHeight="1">
      <c r="B253" s="171"/>
      <c r="C253" s="204" t="s">
        <v>444</v>
      </c>
      <c r="D253" s="204" t="s">
        <v>234</v>
      </c>
      <c r="E253" s="205" t="s">
        <v>445</v>
      </c>
      <c r="F253" s="206" t="s">
        <v>446</v>
      </c>
      <c r="G253" s="207" t="s">
        <v>131</v>
      </c>
      <c r="H253" s="208">
        <v>6</v>
      </c>
      <c r="I253" s="209"/>
      <c r="J253" s="210">
        <f>ROUND(I253*H253,2)</f>
        <v>0</v>
      </c>
      <c r="K253" s="206" t="s">
        <v>145</v>
      </c>
      <c r="L253" s="211"/>
      <c r="M253" s="212" t="s">
        <v>5</v>
      </c>
      <c r="N253" s="213" t="s">
        <v>40</v>
      </c>
      <c r="O253" s="40"/>
      <c r="P253" s="181">
        <f>O253*H253</f>
        <v>0</v>
      </c>
      <c r="Q253" s="181">
        <v>6.4999999999999997E-3</v>
      </c>
      <c r="R253" s="181">
        <f>Q253*H253</f>
        <v>3.9E-2</v>
      </c>
      <c r="S253" s="181">
        <v>0</v>
      </c>
      <c r="T253" s="182">
        <f>S253*H253</f>
        <v>0</v>
      </c>
      <c r="AR253" s="22" t="s">
        <v>174</v>
      </c>
      <c r="AT253" s="22" t="s">
        <v>234</v>
      </c>
      <c r="AU253" s="22" t="s">
        <v>79</v>
      </c>
      <c r="AY253" s="22" t="s">
        <v>126</v>
      </c>
      <c r="BE253" s="183">
        <f>IF(N253="základní",J253,0)</f>
        <v>0</v>
      </c>
      <c r="BF253" s="183">
        <f>IF(N253="snížená",J253,0)</f>
        <v>0</v>
      </c>
      <c r="BG253" s="183">
        <f>IF(N253="zákl. přenesená",J253,0)</f>
        <v>0</v>
      </c>
      <c r="BH253" s="183">
        <f>IF(N253="sníž. přenesená",J253,0)</f>
        <v>0</v>
      </c>
      <c r="BI253" s="183">
        <f>IF(N253="nulová",J253,0)</f>
        <v>0</v>
      </c>
      <c r="BJ253" s="22" t="s">
        <v>77</v>
      </c>
      <c r="BK253" s="183">
        <f>ROUND(I253*H253,2)</f>
        <v>0</v>
      </c>
      <c r="BL253" s="22" t="s">
        <v>133</v>
      </c>
      <c r="BM253" s="22" t="s">
        <v>447</v>
      </c>
    </row>
    <row r="254" spans="2:65" s="1" customFormat="1" ht="27">
      <c r="B254" s="39"/>
      <c r="D254" s="184" t="s">
        <v>135</v>
      </c>
      <c r="F254" s="185" t="s">
        <v>448</v>
      </c>
      <c r="I254" s="186"/>
      <c r="L254" s="39"/>
      <c r="M254" s="187"/>
      <c r="N254" s="40"/>
      <c r="O254" s="40"/>
      <c r="P254" s="40"/>
      <c r="Q254" s="40"/>
      <c r="R254" s="40"/>
      <c r="S254" s="40"/>
      <c r="T254" s="68"/>
      <c r="AT254" s="22" t="s">
        <v>135</v>
      </c>
      <c r="AU254" s="22" t="s">
        <v>79</v>
      </c>
    </row>
    <row r="255" spans="2:65" s="1" customFormat="1" ht="25.5" customHeight="1">
      <c r="B255" s="171"/>
      <c r="C255" s="172" t="s">
        <v>449</v>
      </c>
      <c r="D255" s="172" t="s">
        <v>128</v>
      </c>
      <c r="E255" s="173" t="s">
        <v>450</v>
      </c>
      <c r="F255" s="174" t="s">
        <v>451</v>
      </c>
      <c r="G255" s="175" t="s">
        <v>144</v>
      </c>
      <c r="H255" s="176">
        <v>8</v>
      </c>
      <c r="I255" s="177"/>
      <c r="J255" s="178">
        <f>ROUND(I255*H255,2)</f>
        <v>0</v>
      </c>
      <c r="K255" s="174" t="s">
        <v>145</v>
      </c>
      <c r="L255" s="39"/>
      <c r="M255" s="179" t="s">
        <v>5</v>
      </c>
      <c r="N255" s="180" t="s">
        <v>40</v>
      </c>
      <c r="O255" s="40"/>
      <c r="P255" s="181">
        <f>O255*H255</f>
        <v>0</v>
      </c>
      <c r="Q255" s="181">
        <v>8.4999999999999995E-4</v>
      </c>
      <c r="R255" s="181">
        <f>Q255*H255</f>
        <v>6.7999999999999996E-3</v>
      </c>
      <c r="S255" s="181">
        <v>0</v>
      </c>
      <c r="T255" s="182">
        <f>S255*H255</f>
        <v>0</v>
      </c>
      <c r="AR255" s="22" t="s">
        <v>133</v>
      </c>
      <c r="AT255" s="22" t="s">
        <v>128</v>
      </c>
      <c r="AU255" s="22" t="s">
        <v>79</v>
      </c>
      <c r="AY255" s="22" t="s">
        <v>126</v>
      </c>
      <c r="BE255" s="183">
        <f>IF(N255="základní",J255,0)</f>
        <v>0</v>
      </c>
      <c r="BF255" s="183">
        <f>IF(N255="snížená",J255,0)</f>
        <v>0</v>
      </c>
      <c r="BG255" s="183">
        <f>IF(N255="zákl. přenesená",J255,0)</f>
        <v>0</v>
      </c>
      <c r="BH255" s="183">
        <f>IF(N255="sníž. přenesená",J255,0)</f>
        <v>0</v>
      </c>
      <c r="BI255" s="183">
        <f>IF(N255="nulová",J255,0)</f>
        <v>0</v>
      </c>
      <c r="BJ255" s="22" t="s">
        <v>77</v>
      </c>
      <c r="BK255" s="183">
        <f>ROUND(I255*H255,2)</f>
        <v>0</v>
      </c>
      <c r="BL255" s="22" t="s">
        <v>133</v>
      </c>
      <c r="BM255" s="22" t="s">
        <v>452</v>
      </c>
    </row>
    <row r="256" spans="2:65" s="1" customFormat="1" ht="27">
      <c r="B256" s="39"/>
      <c r="D256" s="184" t="s">
        <v>135</v>
      </c>
      <c r="F256" s="185" t="s">
        <v>453</v>
      </c>
      <c r="I256" s="186"/>
      <c r="L256" s="39"/>
      <c r="M256" s="187"/>
      <c r="N256" s="40"/>
      <c r="O256" s="40"/>
      <c r="P256" s="40"/>
      <c r="Q256" s="40"/>
      <c r="R256" s="40"/>
      <c r="S256" s="40"/>
      <c r="T256" s="68"/>
      <c r="AT256" s="22" t="s">
        <v>135</v>
      </c>
      <c r="AU256" s="22" t="s">
        <v>79</v>
      </c>
    </row>
    <row r="257" spans="2:65" s="1" customFormat="1" ht="25.5" customHeight="1">
      <c r="B257" s="171"/>
      <c r="C257" s="172" t="s">
        <v>454</v>
      </c>
      <c r="D257" s="172" t="s">
        <v>128</v>
      </c>
      <c r="E257" s="173" t="s">
        <v>455</v>
      </c>
      <c r="F257" s="174" t="s">
        <v>456</v>
      </c>
      <c r="G257" s="175" t="s">
        <v>177</v>
      </c>
      <c r="H257" s="176">
        <v>235.42</v>
      </c>
      <c r="I257" s="177"/>
      <c r="J257" s="178">
        <f>ROUND(I257*H257,2)</f>
        <v>0</v>
      </c>
      <c r="K257" s="174" t="s">
        <v>145</v>
      </c>
      <c r="L257" s="39"/>
      <c r="M257" s="179" t="s">
        <v>5</v>
      </c>
      <c r="N257" s="180" t="s">
        <v>40</v>
      </c>
      <c r="O257" s="40"/>
      <c r="P257" s="181">
        <f>O257*H257</f>
        <v>0</v>
      </c>
      <c r="Q257" s="181">
        <v>0.25866</v>
      </c>
      <c r="R257" s="181">
        <f>Q257*H257</f>
        <v>60.893737199999997</v>
      </c>
      <c r="S257" s="181">
        <v>0</v>
      </c>
      <c r="T257" s="182">
        <f>S257*H257</f>
        <v>0</v>
      </c>
      <c r="AR257" s="22" t="s">
        <v>133</v>
      </c>
      <c r="AT257" s="22" t="s">
        <v>128</v>
      </c>
      <c r="AU257" s="22" t="s">
        <v>79</v>
      </c>
      <c r="AY257" s="22" t="s">
        <v>126</v>
      </c>
      <c r="BE257" s="183">
        <f>IF(N257="základní",J257,0)</f>
        <v>0</v>
      </c>
      <c r="BF257" s="183">
        <f>IF(N257="snížená",J257,0)</f>
        <v>0</v>
      </c>
      <c r="BG257" s="183">
        <f>IF(N257="zákl. přenesená",J257,0)</f>
        <v>0</v>
      </c>
      <c r="BH257" s="183">
        <f>IF(N257="sníž. přenesená",J257,0)</f>
        <v>0</v>
      </c>
      <c r="BI257" s="183">
        <f>IF(N257="nulová",J257,0)</f>
        <v>0</v>
      </c>
      <c r="BJ257" s="22" t="s">
        <v>77</v>
      </c>
      <c r="BK257" s="183">
        <f>ROUND(I257*H257,2)</f>
        <v>0</v>
      </c>
      <c r="BL257" s="22" t="s">
        <v>133</v>
      </c>
      <c r="BM257" s="22" t="s">
        <v>457</v>
      </c>
    </row>
    <row r="258" spans="2:65" s="1" customFormat="1" ht="27">
      <c r="B258" s="39"/>
      <c r="D258" s="184" t="s">
        <v>135</v>
      </c>
      <c r="F258" s="185" t="s">
        <v>458</v>
      </c>
      <c r="I258" s="186"/>
      <c r="L258" s="39"/>
      <c r="M258" s="187"/>
      <c r="N258" s="40"/>
      <c r="O258" s="40"/>
      <c r="P258" s="40"/>
      <c r="Q258" s="40"/>
      <c r="R258" s="40"/>
      <c r="S258" s="40"/>
      <c r="T258" s="68"/>
      <c r="AT258" s="22" t="s">
        <v>135</v>
      </c>
      <c r="AU258" s="22" t="s">
        <v>79</v>
      </c>
    </row>
    <row r="259" spans="2:65" s="11" customFormat="1" ht="13.5">
      <c r="B259" s="188"/>
      <c r="D259" s="184" t="s">
        <v>152</v>
      </c>
      <c r="E259" s="189" t="s">
        <v>5</v>
      </c>
      <c r="F259" s="190" t="s">
        <v>459</v>
      </c>
      <c r="H259" s="191">
        <v>235.42</v>
      </c>
      <c r="I259" s="192"/>
      <c r="L259" s="188"/>
      <c r="M259" s="193"/>
      <c r="N259" s="194"/>
      <c r="O259" s="194"/>
      <c r="P259" s="194"/>
      <c r="Q259" s="194"/>
      <c r="R259" s="194"/>
      <c r="S259" s="194"/>
      <c r="T259" s="195"/>
      <c r="AT259" s="189" t="s">
        <v>152</v>
      </c>
      <c r="AU259" s="189" t="s">
        <v>79</v>
      </c>
      <c r="AV259" s="11" t="s">
        <v>79</v>
      </c>
      <c r="AW259" s="11" t="s">
        <v>33</v>
      </c>
      <c r="AX259" s="11" t="s">
        <v>69</v>
      </c>
      <c r="AY259" s="189" t="s">
        <v>126</v>
      </c>
    </row>
    <row r="260" spans="2:65" s="12" customFormat="1" ht="13.5">
      <c r="B260" s="196"/>
      <c r="D260" s="184" t="s">
        <v>152</v>
      </c>
      <c r="E260" s="197" t="s">
        <v>5</v>
      </c>
      <c r="F260" s="198" t="s">
        <v>154</v>
      </c>
      <c r="H260" s="199">
        <v>235.42</v>
      </c>
      <c r="I260" s="200"/>
      <c r="L260" s="196"/>
      <c r="M260" s="201"/>
      <c r="N260" s="202"/>
      <c r="O260" s="202"/>
      <c r="P260" s="202"/>
      <c r="Q260" s="202"/>
      <c r="R260" s="202"/>
      <c r="S260" s="202"/>
      <c r="T260" s="203"/>
      <c r="AT260" s="197" t="s">
        <v>152</v>
      </c>
      <c r="AU260" s="197" t="s">
        <v>79</v>
      </c>
      <c r="AV260" s="12" t="s">
        <v>133</v>
      </c>
      <c r="AW260" s="12" t="s">
        <v>33</v>
      </c>
      <c r="AX260" s="12" t="s">
        <v>77</v>
      </c>
      <c r="AY260" s="197" t="s">
        <v>126</v>
      </c>
    </row>
    <row r="261" spans="2:65" s="1" customFormat="1" ht="25.5" customHeight="1">
      <c r="B261" s="171"/>
      <c r="C261" s="172" t="s">
        <v>460</v>
      </c>
      <c r="D261" s="172" t="s">
        <v>128</v>
      </c>
      <c r="E261" s="173" t="s">
        <v>461</v>
      </c>
      <c r="F261" s="174" t="s">
        <v>462</v>
      </c>
      <c r="G261" s="175" t="s">
        <v>177</v>
      </c>
      <c r="H261" s="176">
        <v>235.42</v>
      </c>
      <c r="I261" s="177"/>
      <c r="J261" s="178">
        <f>ROUND(I261*H261,2)</f>
        <v>0</v>
      </c>
      <c r="K261" s="174" t="s">
        <v>145</v>
      </c>
      <c r="L261" s="39"/>
      <c r="M261" s="179" t="s">
        <v>5</v>
      </c>
      <c r="N261" s="180" t="s">
        <v>40</v>
      </c>
      <c r="O261" s="40"/>
      <c r="P261" s="181">
        <f>O261*H261</f>
        <v>0</v>
      </c>
      <c r="Q261" s="181">
        <v>8.0879999999999994E-2</v>
      </c>
      <c r="R261" s="181">
        <f>Q261*H261</f>
        <v>19.040769599999997</v>
      </c>
      <c r="S261" s="181">
        <v>0</v>
      </c>
      <c r="T261" s="182">
        <f>S261*H261</f>
        <v>0</v>
      </c>
      <c r="AR261" s="22" t="s">
        <v>133</v>
      </c>
      <c r="AT261" s="22" t="s">
        <v>128</v>
      </c>
      <c r="AU261" s="22" t="s">
        <v>79</v>
      </c>
      <c r="AY261" s="22" t="s">
        <v>126</v>
      </c>
      <c r="BE261" s="183">
        <f>IF(N261="základní",J261,0)</f>
        <v>0</v>
      </c>
      <c r="BF261" s="183">
        <f>IF(N261="snížená",J261,0)</f>
        <v>0</v>
      </c>
      <c r="BG261" s="183">
        <f>IF(N261="zákl. přenesená",J261,0)</f>
        <v>0</v>
      </c>
      <c r="BH261" s="183">
        <f>IF(N261="sníž. přenesená",J261,0)</f>
        <v>0</v>
      </c>
      <c r="BI261" s="183">
        <f>IF(N261="nulová",J261,0)</f>
        <v>0</v>
      </c>
      <c r="BJ261" s="22" t="s">
        <v>77</v>
      </c>
      <c r="BK261" s="183">
        <f>ROUND(I261*H261,2)</f>
        <v>0</v>
      </c>
      <c r="BL261" s="22" t="s">
        <v>133</v>
      </c>
      <c r="BM261" s="22" t="s">
        <v>463</v>
      </c>
    </row>
    <row r="262" spans="2:65" s="1" customFormat="1" ht="40.5">
      <c r="B262" s="39"/>
      <c r="D262" s="184" t="s">
        <v>135</v>
      </c>
      <c r="F262" s="185" t="s">
        <v>464</v>
      </c>
      <c r="I262" s="186"/>
      <c r="L262" s="39"/>
      <c r="M262" s="187"/>
      <c r="N262" s="40"/>
      <c r="O262" s="40"/>
      <c r="P262" s="40"/>
      <c r="Q262" s="40"/>
      <c r="R262" s="40"/>
      <c r="S262" s="40"/>
      <c r="T262" s="68"/>
      <c r="AT262" s="22" t="s">
        <v>135</v>
      </c>
      <c r="AU262" s="22" t="s">
        <v>79</v>
      </c>
    </row>
    <row r="263" spans="2:65" s="11" customFormat="1" ht="13.5">
      <c r="B263" s="188"/>
      <c r="D263" s="184" t="s">
        <v>152</v>
      </c>
      <c r="E263" s="189" t="s">
        <v>5</v>
      </c>
      <c r="F263" s="190" t="s">
        <v>465</v>
      </c>
      <c r="H263" s="191">
        <v>235.42</v>
      </c>
      <c r="I263" s="192"/>
      <c r="L263" s="188"/>
      <c r="M263" s="193"/>
      <c r="N263" s="194"/>
      <c r="O263" s="194"/>
      <c r="P263" s="194"/>
      <c r="Q263" s="194"/>
      <c r="R263" s="194"/>
      <c r="S263" s="194"/>
      <c r="T263" s="195"/>
      <c r="AT263" s="189" t="s">
        <v>152</v>
      </c>
      <c r="AU263" s="189" t="s">
        <v>79</v>
      </c>
      <c r="AV263" s="11" t="s">
        <v>79</v>
      </c>
      <c r="AW263" s="11" t="s">
        <v>33</v>
      </c>
      <c r="AX263" s="11" t="s">
        <v>69</v>
      </c>
      <c r="AY263" s="189" t="s">
        <v>126</v>
      </c>
    </row>
    <row r="264" spans="2:65" s="12" customFormat="1" ht="13.5">
      <c r="B264" s="196"/>
      <c r="D264" s="184" t="s">
        <v>152</v>
      </c>
      <c r="E264" s="197" t="s">
        <v>5</v>
      </c>
      <c r="F264" s="198" t="s">
        <v>154</v>
      </c>
      <c r="H264" s="199">
        <v>235.42</v>
      </c>
      <c r="I264" s="200"/>
      <c r="L264" s="196"/>
      <c r="M264" s="201"/>
      <c r="N264" s="202"/>
      <c r="O264" s="202"/>
      <c r="P264" s="202"/>
      <c r="Q264" s="202"/>
      <c r="R264" s="202"/>
      <c r="S264" s="202"/>
      <c r="T264" s="203"/>
      <c r="AT264" s="197" t="s">
        <v>152</v>
      </c>
      <c r="AU264" s="197" t="s">
        <v>79</v>
      </c>
      <c r="AV264" s="12" t="s">
        <v>133</v>
      </c>
      <c r="AW264" s="12" t="s">
        <v>33</v>
      </c>
      <c r="AX264" s="12" t="s">
        <v>77</v>
      </c>
      <c r="AY264" s="197" t="s">
        <v>126</v>
      </c>
    </row>
    <row r="265" spans="2:65" s="1" customFormat="1" ht="25.5" customHeight="1">
      <c r="B265" s="171"/>
      <c r="C265" s="172" t="s">
        <v>466</v>
      </c>
      <c r="D265" s="172" t="s">
        <v>128</v>
      </c>
      <c r="E265" s="173" t="s">
        <v>467</v>
      </c>
      <c r="F265" s="174" t="s">
        <v>468</v>
      </c>
      <c r="G265" s="175" t="s">
        <v>177</v>
      </c>
      <c r="H265" s="176">
        <v>239.35</v>
      </c>
      <c r="I265" s="177"/>
      <c r="J265" s="178">
        <f>ROUND(I265*H265,2)</f>
        <v>0</v>
      </c>
      <c r="K265" s="174" t="s">
        <v>145</v>
      </c>
      <c r="L265" s="39"/>
      <c r="M265" s="179" t="s">
        <v>5</v>
      </c>
      <c r="N265" s="180" t="s">
        <v>40</v>
      </c>
      <c r="O265" s="40"/>
      <c r="P265" s="181">
        <f>O265*H265</f>
        <v>0</v>
      </c>
      <c r="Q265" s="181">
        <v>0.15540000000000001</v>
      </c>
      <c r="R265" s="181">
        <f>Q265*H265</f>
        <v>37.194990000000004</v>
      </c>
      <c r="S265" s="181">
        <v>0</v>
      </c>
      <c r="T265" s="182">
        <f>S265*H265</f>
        <v>0</v>
      </c>
      <c r="AR265" s="22" t="s">
        <v>133</v>
      </c>
      <c r="AT265" s="22" t="s">
        <v>128</v>
      </c>
      <c r="AU265" s="22" t="s">
        <v>79</v>
      </c>
      <c r="AY265" s="22" t="s">
        <v>126</v>
      </c>
      <c r="BE265" s="183">
        <f>IF(N265="základní",J265,0)</f>
        <v>0</v>
      </c>
      <c r="BF265" s="183">
        <f>IF(N265="snížená",J265,0)</f>
        <v>0</v>
      </c>
      <c r="BG265" s="183">
        <f>IF(N265="zákl. přenesená",J265,0)</f>
        <v>0</v>
      </c>
      <c r="BH265" s="183">
        <f>IF(N265="sníž. přenesená",J265,0)</f>
        <v>0</v>
      </c>
      <c r="BI265" s="183">
        <f>IF(N265="nulová",J265,0)</f>
        <v>0</v>
      </c>
      <c r="BJ265" s="22" t="s">
        <v>77</v>
      </c>
      <c r="BK265" s="183">
        <f>ROUND(I265*H265,2)</f>
        <v>0</v>
      </c>
      <c r="BL265" s="22" t="s">
        <v>133</v>
      </c>
      <c r="BM265" s="22" t="s">
        <v>469</v>
      </c>
    </row>
    <row r="266" spans="2:65" s="1" customFormat="1" ht="40.5">
      <c r="B266" s="39"/>
      <c r="D266" s="184" t="s">
        <v>135</v>
      </c>
      <c r="F266" s="185" t="s">
        <v>470</v>
      </c>
      <c r="I266" s="186"/>
      <c r="L266" s="39"/>
      <c r="M266" s="187"/>
      <c r="N266" s="40"/>
      <c r="O266" s="40"/>
      <c r="P266" s="40"/>
      <c r="Q266" s="40"/>
      <c r="R266" s="40"/>
      <c r="S266" s="40"/>
      <c r="T266" s="68"/>
      <c r="AT266" s="22" t="s">
        <v>135</v>
      </c>
      <c r="AU266" s="22" t="s">
        <v>79</v>
      </c>
    </row>
    <row r="267" spans="2:65" s="11" customFormat="1" ht="13.5">
      <c r="B267" s="188"/>
      <c r="D267" s="184" t="s">
        <v>152</v>
      </c>
      <c r="E267" s="189" t="s">
        <v>5</v>
      </c>
      <c r="F267" s="190" t="s">
        <v>471</v>
      </c>
      <c r="H267" s="191">
        <v>218.06</v>
      </c>
      <c r="I267" s="192"/>
      <c r="L267" s="188"/>
      <c r="M267" s="193"/>
      <c r="N267" s="194"/>
      <c r="O267" s="194"/>
      <c r="P267" s="194"/>
      <c r="Q267" s="194"/>
      <c r="R267" s="194"/>
      <c r="S267" s="194"/>
      <c r="T267" s="195"/>
      <c r="AT267" s="189" t="s">
        <v>152</v>
      </c>
      <c r="AU267" s="189" t="s">
        <v>79</v>
      </c>
      <c r="AV267" s="11" t="s">
        <v>79</v>
      </c>
      <c r="AW267" s="11" t="s">
        <v>33</v>
      </c>
      <c r="AX267" s="11" t="s">
        <v>69</v>
      </c>
      <c r="AY267" s="189" t="s">
        <v>126</v>
      </c>
    </row>
    <row r="268" spans="2:65" s="11" customFormat="1" ht="13.5">
      <c r="B268" s="188"/>
      <c r="D268" s="184" t="s">
        <v>152</v>
      </c>
      <c r="E268" s="189" t="s">
        <v>5</v>
      </c>
      <c r="F268" s="190" t="s">
        <v>472</v>
      </c>
      <c r="H268" s="191">
        <v>13.29</v>
      </c>
      <c r="I268" s="192"/>
      <c r="L268" s="188"/>
      <c r="M268" s="193"/>
      <c r="N268" s="194"/>
      <c r="O268" s="194"/>
      <c r="P268" s="194"/>
      <c r="Q268" s="194"/>
      <c r="R268" s="194"/>
      <c r="S268" s="194"/>
      <c r="T268" s="195"/>
      <c r="AT268" s="189" t="s">
        <v>152</v>
      </c>
      <c r="AU268" s="189" t="s">
        <v>79</v>
      </c>
      <c r="AV268" s="11" t="s">
        <v>79</v>
      </c>
      <c r="AW268" s="11" t="s">
        <v>33</v>
      </c>
      <c r="AX268" s="11" t="s">
        <v>69</v>
      </c>
      <c r="AY268" s="189" t="s">
        <v>126</v>
      </c>
    </row>
    <row r="269" spans="2:65" s="11" customFormat="1" ht="13.5">
      <c r="B269" s="188"/>
      <c r="D269" s="184" t="s">
        <v>152</v>
      </c>
      <c r="E269" s="189" t="s">
        <v>5</v>
      </c>
      <c r="F269" s="190" t="s">
        <v>473</v>
      </c>
      <c r="H269" s="191">
        <v>8</v>
      </c>
      <c r="I269" s="192"/>
      <c r="L269" s="188"/>
      <c r="M269" s="193"/>
      <c r="N269" s="194"/>
      <c r="O269" s="194"/>
      <c r="P269" s="194"/>
      <c r="Q269" s="194"/>
      <c r="R269" s="194"/>
      <c r="S269" s="194"/>
      <c r="T269" s="195"/>
      <c r="AT269" s="189" t="s">
        <v>152</v>
      </c>
      <c r="AU269" s="189" t="s">
        <v>79</v>
      </c>
      <c r="AV269" s="11" t="s">
        <v>79</v>
      </c>
      <c r="AW269" s="11" t="s">
        <v>33</v>
      </c>
      <c r="AX269" s="11" t="s">
        <v>69</v>
      </c>
      <c r="AY269" s="189" t="s">
        <v>126</v>
      </c>
    </row>
    <row r="270" spans="2:65" s="12" customFormat="1" ht="13.5">
      <c r="B270" s="196"/>
      <c r="D270" s="184" t="s">
        <v>152</v>
      </c>
      <c r="E270" s="197" t="s">
        <v>5</v>
      </c>
      <c r="F270" s="198" t="s">
        <v>154</v>
      </c>
      <c r="H270" s="199">
        <v>239.35</v>
      </c>
      <c r="I270" s="200"/>
      <c r="L270" s="196"/>
      <c r="M270" s="201"/>
      <c r="N270" s="202"/>
      <c r="O270" s="202"/>
      <c r="P270" s="202"/>
      <c r="Q270" s="202"/>
      <c r="R270" s="202"/>
      <c r="S270" s="202"/>
      <c r="T270" s="203"/>
      <c r="AT270" s="197" t="s">
        <v>152</v>
      </c>
      <c r="AU270" s="197" t="s">
        <v>79</v>
      </c>
      <c r="AV270" s="12" t="s">
        <v>133</v>
      </c>
      <c r="AW270" s="12" t="s">
        <v>33</v>
      </c>
      <c r="AX270" s="12" t="s">
        <v>77</v>
      </c>
      <c r="AY270" s="197" t="s">
        <v>126</v>
      </c>
    </row>
    <row r="271" spans="2:65" s="1" customFormat="1" ht="16.5" customHeight="1">
      <c r="B271" s="171"/>
      <c r="C271" s="204" t="s">
        <v>474</v>
      </c>
      <c r="D271" s="204" t="s">
        <v>234</v>
      </c>
      <c r="E271" s="205" t="s">
        <v>475</v>
      </c>
      <c r="F271" s="206" t="s">
        <v>476</v>
      </c>
      <c r="G271" s="207" t="s">
        <v>131</v>
      </c>
      <c r="H271" s="208">
        <v>218.06</v>
      </c>
      <c r="I271" s="209"/>
      <c r="J271" s="210">
        <f>ROUND(I271*H271,2)</f>
        <v>0</v>
      </c>
      <c r="K271" s="206" t="s">
        <v>145</v>
      </c>
      <c r="L271" s="211"/>
      <c r="M271" s="212" t="s">
        <v>5</v>
      </c>
      <c r="N271" s="213" t="s">
        <v>40</v>
      </c>
      <c r="O271" s="40"/>
      <c r="P271" s="181">
        <f>O271*H271</f>
        <v>0</v>
      </c>
      <c r="Q271" s="181">
        <v>8.2100000000000006E-2</v>
      </c>
      <c r="R271" s="181">
        <f>Q271*H271</f>
        <v>17.902726000000001</v>
      </c>
      <c r="S271" s="181">
        <v>0</v>
      </c>
      <c r="T271" s="182">
        <f>S271*H271</f>
        <v>0</v>
      </c>
      <c r="AR271" s="22" t="s">
        <v>174</v>
      </c>
      <c r="AT271" s="22" t="s">
        <v>234</v>
      </c>
      <c r="AU271" s="22" t="s">
        <v>79</v>
      </c>
      <c r="AY271" s="22" t="s">
        <v>126</v>
      </c>
      <c r="BE271" s="183">
        <f>IF(N271="základní",J271,0)</f>
        <v>0</v>
      </c>
      <c r="BF271" s="183">
        <f>IF(N271="snížená",J271,0)</f>
        <v>0</v>
      </c>
      <c r="BG271" s="183">
        <f>IF(N271="zákl. přenesená",J271,0)</f>
        <v>0</v>
      </c>
      <c r="BH271" s="183">
        <f>IF(N271="sníž. přenesená",J271,0)</f>
        <v>0</v>
      </c>
      <c r="BI271" s="183">
        <f>IF(N271="nulová",J271,0)</f>
        <v>0</v>
      </c>
      <c r="BJ271" s="22" t="s">
        <v>77</v>
      </c>
      <c r="BK271" s="183">
        <f>ROUND(I271*H271,2)</f>
        <v>0</v>
      </c>
      <c r="BL271" s="22" t="s">
        <v>133</v>
      </c>
      <c r="BM271" s="22" t="s">
        <v>477</v>
      </c>
    </row>
    <row r="272" spans="2:65" s="1" customFormat="1" ht="13.5">
      <c r="B272" s="39"/>
      <c r="D272" s="184" t="s">
        <v>135</v>
      </c>
      <c r="F272" s="185" t="s">
        <v>478</v>
      </c>
      <c r="I272" s="186"/>
      <c r="L272" s="39"/>
      <c r="M272" s="187"/>
      <c r="N272" s="40"/>
      <c r="O272" s="40"/>
      <c r="P272" s="40"/>
      <c r="Q272" s="40"/>
      <c r="R272" s="40"/>
      <c r="S272" s="40"/>
      <c r="T272" s="68"/>
      <c r="AT272" s="22" t="s">
        <v>135</v>
      </c>
      <c r="AU272" s="22" t="s">
        <v>79</v>
      </c>
    </row>
    <row r="273" spans="2:65" s="11" customFormat="1" ht="27">
      <c r="B273" s="188"/>
      <c r="D273" s="184" t="s">
        <v>152</v>
      </c>
      <c r="E273" s="189" t="s">
        <v>5</v>
      </c>
      <c r="F273" s="190" t="s">
        <v>479</v>
      </c>
      <c r="H273" s="191">
        <v>218.06</v>
      </c>
      <c r="I273" s="192"/>
      <c r="L273" s="188"/>
      <c r="M273" s="193"/>
      <c r="N273" s="194"/>
      <c r="O273" s="194"/>
      <c r="P273" s="194"/>
      <c r="Q273" s="194"/>
      <c r="R273" s="194"/>
      <c r="S273" s="194"/>
      <c r="T273" s="195"/>
      <c r="AT273" s="189" t="s">
        <v>152</v>
      </c>
      <c r="AU273" s="189" t="s">
        <v>79</v>
      </c>
      <c r="AV273" s="11" t="s">
        <v>79</v>
      </c>
      <c r="AW273" s="11" t="s">
        <v>33</v>
      </c>
      <c r="AX273" s="11" t="s">
        <v>77</v>
      </c>
      <c r="AY273" s="189" t="s">
        <v>126</v>
      </c>
    </row>
    <row r="274" spans="2:65" s="1" customFormat="1" ht="16.5" customHeight="1">
      <c r="B274" s="171"/>
      <c r="C274" s="204" t="s">
        <v>480</v>
      </c>
      <c r="D274" s="204" t="s">
        <v>234</v>
      </c>
      <c r="E274" s="205" t="s">
        <v>481</v>
      </c>
      <c r="F274" s="206" t="s">
        <v>482</v>
      </c>
      <c r="G274" s="207" t="s">
        <v>131</v>
      </c>
      <c r="H274" s="208">
        <v>13.29</v>
      </c>
      <c r="I274" s="209"/>
      <c r="J274" s="210">
        <f>ROUND(I274*H274,2)</f>
        <v>0</v>
      </c>
      <c r="K274" s="206" t="s">
        <v>145</v>
      </c>
      <c r="L274" s="211"/>
      <c r="M274" s="212" t="s">
        <v>5</v>
      </c>
      <c r="N274" s="213" t="s">
        <v>40</v>
      </c>
      <c r="O274" s="40"/>
      <c r="P274" s="181">
        <f>O274*H274</f>
        <v>0</v>
      </c>
      <c r="Q274" s="181">
        <v>4.8300000000000003E-2</v>
      </c>
      <c r="R274" s="181">
        <f>Q274*H274</f>
        <v>0.64190700000000001</v>
      </c>
      <c r="S274" s="181">
        <v>0</v>
      </c>
      <c r="T274" s="182">
        <f>S274*H274</f>
        <v>0</v>
      </c>
      <c r="AR274" s="22" t="s">
        <v>174</v>
      </c>
      <c r="AT274" s="22" t="s">
        <v>234</v>
      </c>
      <c r="AU274" s="22" t="s">
        <v>79</v>
      </c>
      <c r="AY274" s="22" t="s">
        <v>126</v>
      </c>
      <c r="BE274" s="183">
        <f>IF(N274="základní",J274,0)</f>
        <v>0</v>
      </c>
      <c r="BF274" s="183">
        <f>IF(N274="snížená",J274,0)</f>
        <v>0</v>
      </c>
      <c r="BG274" s="183">
        <f>IF(N274="zákl. přenesená",J274,0)</f>
        <v>0</v>
      </c>
      <c r="BH274" s="183">
        <f>IF(N274="sníž. přenesená",J274,0)</f>
        <v>0</v>
      </c>
      <c r="BI274" s="183">
        <f>IF(N274="nulová",J274,0)</f>
        <v>0</v>
      </c>
      <c r="BJ274" s="22" t="s">
        <v>77</v>
      </c>
      <c r="BK274" s="183">
        <f>ROUND(I274*H274,2)</f>
        <v>0</v>
      </c>
      <c r="BL274" s="22" t="s">
        <v>133</v>
      </c>
      <c r="BM274" s="22" t="s">
        <v>483</v>
      </c>
    </row>
    <row r="275" spans="2:65" s="1" customFormat="1" ht="13.5">
      <c r="B275" s="39"/>
      <c r="D275" s="184" t="s">
        <v>135</v>
      </c>
      <c r="F275" s="185" t="s">
        <v>484</v>
      </c>
      <c r="I275" s="186"/>
      <c r="L275" s="39"/>
      <c r="M275" s="187"/>
      <c r="N275" s="40"/>
      <c r="O275" s="40"/>
      <c r="P275" s="40"/>
      <c r="Q275" s="40"/>
      <c r="R275" s="40"/>
      <c r="S275" s="40"/>
      <c r="T275" s="68"/>
      <c r="AT275" s="22" t="s">
        <v>135</v>
      </c>
      <c r="AU275" s="22" t="s">
        <v>79</v>
      </c>
    </row>
    <row r="276" spans="2:65" s="11" customFormat="1" ht="13.5">
      <c r="B276" s="188"/>
      <c r="D276" s="184" t="s">
        <v>152</v>
      </c>
      <c r="E276" s="189" t="s">
        <v>5</v>
      </c>
      <c r="F276" s="190" t="s">
        <v>485</v>
      </c>
      <c r="H276" s="191">
        <v>13.29</v>
      </c>
      <c r="I276" s="192"/>
      <c r="L276" s="188"/>
      <c r="M276" s="193"/>
      <c r="N276" s="194"/>
      <c r="O276" s="194"/>
      <c r="P276" s="194"/>
      <c r="Q276" s="194"/>
      <c r="R276" s="194"/>
      <c r="S276" s="194"/>
      <c r="T276" s="195"/>
      <c r="AT276" s="189" t="s">
        <v>152</v>
      </c>
      <c r="AU276" s="189" t="s">
        <v>79</v>
      </c>
      <c r="AV276" s="11" t="s">
        <v>79</v>
      </c>
      <c r="AW276" s="11" t="s">
        <v>33</v>
      </c>
      <c r="AX276" s="11" t="s">
        <v>77</v>
      </c>
      <c r="AY276" s="189" t="s">
        <v>126</v>
      </c>
    </row>
    <row r="277" spans="2:65" s="1" customFormat="1" ht="16.5" customHeight="1">
      <c r="B277" s="171"/>
      <c r="C277" s="204" t="s">
        <v>486</v>
      </c>
      <c r="D277" s="204" t="s">
        <v>234</v>
      </c>
      <c r="E277" s="205" t="s">
        <v>487</v>
      </c>
      <c r="F277" s="206" t="s">
        <v>488</v>
      </c>
      <c r="G277" s="207" t="s">
        <v>131</v>
      </c>
      <c r="H277" s="208">
        <v>8</v>
      </c>
      <c r="I277" s="209"/>
      <c r="J277" s="210">
        <f>ROUND(I277*H277,2)</f>
        <v>0</v>
      </c>
      <c r="K277" s="206" t="s">
        <v>145</v>
      </c>
      <c r="L277" s="211"/>
      <c r="M277" s="212" t="s">
        <v>5</v>
      </c>
      <c r="N277" s="213" t="s">
        <v>40</v>
      </c>
      <c r="O277" s="40"/>
      <c r="P277" s="181">
        <f>O277*H277</f>
        <v>0</v>
      </c>
      <c r="Q277" s="181">
        <v>6.4000000000000001E-2</v>
      </c>
      <c r="R277" s="181">
        <f>Q277*H277</f>
        <v>0.51200000000000001</v>
      </c>
      <c r="S277" s="181">
        <v>0</v>
      </c>
      <c r="T277" s="182">
        <f>S277*H277</f>
        <v>0</v>
      </c>
      <c r="AR277" s="22" t="s">
        <v>174</v>
      </c>
      <c r="AT277" s="22" t="s">
        <v>234</v>
      </c>
      <c r="AU277" s="22" t="s">
        <v>79</v>
      </c>
      <c r="AY277" s="22" t="s">
        <v>126</v>
      </c>
      <c r="BE277" s="183">
        <f>IF(N277="základní",J277,0)</f>
        <v>0</v>
      </c>
      <c r="BF277" s="183">
        <f>IF(N277="snížená",J277,0)</f>
        <v>0</v>
      </c>
      <c r="BG277" s="183">
        <f>IF(N277="zákl. přenesená",J277,0)</f>
        <v>0</v>
      </c>
      <c r="BH277" s="183">
        <f>IF(N277="sníž. přenesená",J277,0)</f>
        <v>0</v>
      </c>
      <c r="BI277" s="183">
        <f>IF(N277="nulová",J277,0)</f>
        <v>0</v>
      </c>
      <c r="BJ277" s="22" t="s">
        <v>77</v>
      </c>
      <c r="BK277" s="183">
        <f>ROUND(I277*H277,2)</f>
        <v>0</v>
      </c>
      <c r="BL277" s="22" t="s">
        <v>133</v>
      </c>
      <c r="BM277" s="22" t="s">
        <v>489</v>
      </c>
    </row>
    <row r="278" spans="2:65" s="1" customFormat="1" ht="13.5">
      <c r="B278" s="39"/>
      <c r="D278" s="184" t="s">
        <v>135</v>
      </c>
      <c r="F278" s="185" t="s">
        <v>490</v>
      </c>
      <c r="I278" s="186"/>
      <c r="L278" s="39"/>
      <c r="M278" s="187"/>
      <c r="N278" s="40"/>
      <c r="O278" s="40"/>
      <c r="P278" s="40"/>
      <c r="Q278" s="40"/>
      <c r="R278" s="40"/>
      <c r="S278" s="40"/>
      <c r="T278" s="68"/>
      <c r="AT278" s="22" t="s">
        <v>135</v>
      </c>
      <c r="AU278" s="22" t="s">
        <v>79</v>
      </c>
    </row>
    <row r="279" spans="2:65" s="11" customFormat="1" ht="13.5">
      <c r="B279" s="188"/>
      <c r="D279" s="184" t="s">
        <v>152</v>
      </c>
      <c r="E279" s="189" t="s">
        <v>5</v>
      </c>
      <c r="F279" s="190" t="s">
        <v>491</v>
      </c>
      <c r="H279" s="191">
        <v>8</v>
      </c>
      <c r="I279" s="192"/>
      <c r="L279" s="188"/>
      <c r="M279" s="193"/>
      <c r="N279" s="194"/>
      <c r="O279" s="194"/>
      <c r="P279" s="194"/>
      <c r="Q279" s="194"/>
      <c r="R279" s="194"/>
      <c r="S279" s="194"/>
      <c r="T279" s="195"/>
      <c r="AT279" s="189" t="s">
        <v>152</v>
      </c>
      <c r="AU279" s="189" t="s">
        <v>79</v>
      </c>
      <c r="AV279" s="11" t="s">
        <v>79</v>
      </c>
      <c r="AW279" s="11" t="s">
        <v>33</v>
      </c>
      <c r="AX279" s="11" t="s">
        <v>77</v>
      </c>
      <c r="AY279" s="189" t="s">
        <v>126</v>
      </c>
    </row>
    <row r="280" spans="2:65" s="1" customFormat="1" ht="25.5" customHeight="1">
      <c r="B280" s="171"/>
      <c r="C280" s="172" t="s">
        <v>492</v>
      </c>
      <c r="D280" s="172" t="s">
        <v>128</v>
      </c>
      <c r="E280" s="173" t="s">
        <v>493</v>
      </c>
      <c r="F280" s="174" t="s">
        <v>494</v>
      </c>
      <c r="G280" s="175" t="s">
        <v>177</v>
      </c>
      <c r="H280" s="176">
        <v>218.38</v>
      </c>
      <c r="I280" s="177"/>
      <c r="J280" s="178">
        <f>ROUND(I280*H280,2)</f>
        <v>0</v>
      </c>
      <c r="K280" s="174" t="s">
        <v>145</v>
      </c>
      <c r="L280" s="39"/>
      <c r="M280" s="179" t="s">
        <v>5</v>
      </c>
      <c r="N280" s="180" t="s">
        <v>40</v>
      </c>
      <c r="O280" s="40"/>
      <c r="P280" s="181">
        <f>O280*H280</f>
        <v>0</v>
      </c>
      <c r="Q280" s="181">
        <v>0.16849</v>
      </c>
      <c r="R280" s="181">
        <f>Q280*H280</f>
        <v>36.794846200000002</v>
      </c>
      <c r="S280" s="181">
        <v>0</v>
      </c>
      <c r="T280" s="182">
        <f>S280*H280</f>
        <v>0</v>
      </c>
      <c r="AR280" s="22" t="s">
        <v>133</v>
      </c>
      <c r="AT280" s="22" t="s">
        <v>128</v>
      </c>
      <c r="AU280" s="22" t="s">
        <v>79</v>
      </c>
      <c r="AY280" s="22" t="s">
        <v>126</v>
      </c>
      <c r="BE280" s="183">
        <f>IF(N280="základní",J280,0)</f>
        <v>0</v>
      </c>
      <c r="BF280" s="183">
        <f>IF(N280="snížená",J280,0)</f>
        <v>0</v>
      </c>
      <c r="BG280" s="183">
        <f>IF(N280="zákl. přenesená",J280,0)</f>
        <v>0</v>
      </c>
      <c r="BH280" s="183">
        <f>IF(N280="sníž. přenesená",J280,0)</f>
        <v>0</v>
      </c>
      <c r="BI280" s="183">
        <f>IF(N280="nulová",J280,0)</f>
        <v>0</v>
      </c>
      <c r="BJ280" s="22" t="s">
        <v>77</v>
      </c>
      <c r="BK280" s="183">
        <f>ROUND(I280*H280,2)</f>
        <v>0</v>
      </c>
      <c r="BL280" s="22" t="s">
        <v>133</v>
      </c>
      <c r="BM280" s="22" t="s">
        <v>495</v>
      </c>
    </row>
    <row r="281" spans="2:65" s="1" customFormat="1" ht="27">
      <c r="B281" s="39"/>
      <c r="D281" s="184" t="s">
        <v>135</v>
      </c>
      <c r="F281" s="185" t="s">
        <v>496</v>
      </c>
      <c r="I281" s="186"/>
      <c r="L281" s="39"/>
      <c r="M281" s="187"/>
      <c r="N281" s="40"/>
      <c r="O281" s="40"/>
      <c r="P281" s="40"/>
      <c r="Q281" s="40"/>
      <c r="R281" s="40"/>
      <c r="S281" s="40"/>
      <c r="T281" s="68"/>
      <c r="AT281" s="22" t="s">
        <v>135</v>
      </c>
      <c r="AU281" s="22" t="s">
        <v>79</v>
      </c>
    </row>
    <row r="282" spans="2:65" s="11" customFormat="1" ht="13.5">
      <c r="B282" s="188"/>
      <c r="D282" s="184" t="s">
        <v>152</v>
      </c>
      <c r="E282" s="189" t="s">
        <v>5</v>
      </c>
      <c r="F282" s="190" t="s">
        <v>497</v>
      </c>
      <c r="H282" s="191">
        <v>151.15</v>
      </c>
      <c r="I282" s="192"/>
      <c r="L282" s="188"/>
      <c r="M282" s="193"/>
      <c r="N282" s="194"/>
      <c r="O282" s="194"/>
      <c r="P282" s="194"/>
      <c r="Q282" s="194"/>
      <c r="R282" s="194"/>
      <c r="S282" s="194"/>
      <c r="T282" s="195"/>
      <c r="AT282" s="189" t="s">
        <v>152</v>
      </c>
      <c r="AU282" s="189" t="s">
        <v>79</v>
      </c>
      <c r="AV282" s="11" t="s">
        <v>79</v>
      </c>
      <c r="AW282" s="11" t="s">
        <v>33</v>
      </c>
      <c r="AX282" s="11" t="s">
        <v>69</v>
      </c>
      <c r="AY282" s="189" t="s">
        <v>126</v>
      </c>
    </row>
    <row r="283" spans="2:65" s="11" customFormat="1" ht="13.5">
      <c r="B283" s="188"/>
      <c r="D283" s="184" t="s">
        <v>152</v>
      </c>
      <c r="E283" s="189" t="s">
        <v>5</v>
      </c>
      <c r="F283" s="190" t="s">
        <v>498</v>
      </c>
      <c r="H283" s="191">
        <v>67.23</v>
      </c>
      <c r="I283" s="192"/>
      <c r="L283" s="188"/>
      <c r="M283" s="193"/>
      <c r="N283" s="194"/>
      <c r="O283" s="194"/>
      <c r="P283" s="194"/>
      <c r="Q283" s="194"/>
      <c r="R283" s="194"/>
      <c r="S283" s="194"/>
      <c r="T283" s="195"/>
      <c r="AT283" s="189" t="s">
        <v>152</v>
      </c>
      <c r="AU283" s="189" t="s">
        <v>79</v>
      </c>
      <c r="AV283" s="11" t="s">
        <v>79</v>
      </c>
      <c r="AW283" s="11" t="s">
        <v>33</v>
      </c>
      <c r="AX283" s="11" t="s">
        <v>69</v>
      </c>
      <c r="AY283" s="189" t="s">
        <v>126</v>
      </c>
    </row>
    <row r="284" spans="2:65" s="12" customFormat="1" ht="13.5">
      <c r="B284" s="196"/>
      <c r="D284" s="184" t="s">
        <v>152</v>
      </c>
      <c r="E284" s="197" t="s">
        <v>5</v>
      </c>
      <c r="F284" s="198" t="s">
        <v>154</v>
      </c>
      <c r="H284" s="199">
        <v>218.38</v>
      </c>
      <c r="I284" s="200"/>
      <c r="L284" s="196"/>
      <c r="M284" s="201"/>
      <c r="N284" s="202"/>
      <c r="O284" s="202"/>
      <c r="P284" s="202"/>
      <c r="Q284" s="202"/>
      <c r="R284" s="202"/>
      <c r="S284" s="202"/>
      <c r="T284" s="203"/>
      <c r="AT284" s="197" t="s">
        <v>152</v>
      </c>
      <c r="AU284" s="197" t="s">
        <v>79</v>
      </c>
      <c r="AV284" s="12" t="s">
        <v>133</v>
      </c>
      <c r="AW284" s="12" t="s">
        <v>33</v>
      </c>
      <c r="AX284" s="12" t="s">
        <v>77</v>
      </c>
      <c r="AY284" s="197" t="s">
        <v>126</v>
      </c>
    </row>
    <row r="285" spans="2:65" s="1" customFormat="1" ht="16.5" customHeight="1">
      <c r="B285" s="171"/>
      <c r="C285" s="204" t="s">
        <v>499</v>
      </c>
      <c r="D285" s="204" t="s">
        <v>234</v>
      </c>
      <c r="E285" s="205" t="s">
        <v>500</v>
      </c>
      <c r="F285" s="206" t="s">
        <v>501</v>
      </c>
      <c r="G285" s="207" t="s">
        <v>177</v>
      </c>
      <c r="H285" s="208">
        <v>151.15</v>
      </c>
      <c r="I285" s="209"/>
      <c r="J285" s="210">
        <f>ROUND(I285*H285,2)</f>
        <v>0</v>
      </c>
      <c r="K285" s="206" t="s">
        <v>145</v>
      </c>
      <c r="L285" s="211"/>
      <c r="M285" s="212" t="s">
        <v>5</v>
      </c>
      <c r="N285" s="213" t="s">
        <v>40</v>
      </c>
      <c r="O285" s="40"/>
      <c r="P285" s="181">
        <f>O285*H285</f>
        <v>0</v>
      </c>
      <c r="Q285" s="181">
        <v>0.13500000000000001</v>
      </c>
      <c r="R285" s="181">
        <f>Q285*H285</f>
        <v>20.405250000000002</v>
      </c>
      <c r="S285" s="181">
        <v>0</v>
      </c>
      <c r="T285" s="182">
        <f>S285*H285</f>
        <v>0</v>
      </c>
      <c r="AR285" s="22" t="s">
        <v>174</v>
      </c>
      <c r="AT285" s="22" t="s">
        <v>234</v>
      </c>
      <c r="AU285" s="22" t="s">
        <v>79</v>
      </c>
      <c r="AY285" s="22" t="s">
        <v>126</v>
      </c>
      <c r="BE285" s="183">
        <f>IF(N285="základní",J285,0)</f>
        <v>0</v>
      </c>
      <c r="BF285" s="183">
        <f>IF(N285="snížená",J285,0)</f>
        <v>0</v>
      </c>
      <c r="BG285" s="183">
        <f>IF(N285="zákl. přenesená",J285,0)</f>
        <v>0</v>
      </c>
      <c r="BH285" s="183">
        <f>IF(N285="sníž. přenesená",J285,0)</f>
        <v>0</v>
      </c>
      <c r="BI285" s="183">
        <f>IF(N285="nulová",J285,0)</f>
        <v>0</v>
      </c>
      <c r="BJ285" s="22" t="s">
        <v>77</v>
      </c>
      <c r="BK285" s="183">
        <f>ROUND(I285*H285,2)</f>
        <v>0</v>
      </c>
      <c r="BL285" s="22" t="s">
        <v>133</v>
      </c>
      <c r="BM285" s="22" t="s">
        <v>502</v>
      </c>
    </row>
    <row r="286" spans="2:65" s="1" customFormat="1" ht="13.5">
      <c r="B286" s="39"/>
      <c r="D286" s="184" t="s">
        <v>135</v>
      </c>
      <c r="F286" s="185" t="s">
        <v>503</v>
      </c>
      <c r="I286" s="186"/>
      <c r="L286" s="39"/>
      <c r="M286" s="187"/>
      <c r="N286" s="40"/>
      <c r="O286" s="40"/>
      <c r="P286" s="40"/>
      <c r="Q286" s="40"/>
      <c r="R286" s="40"/>
      <c r="S286" s="40"/>
      <c r="T286" s="68"/>
      <c r="AT286" s="22" t="s">
        <v>135</v>
      </c>
      <c r="AU286" s="22" t="s">
        <v>79</v>
      </c>
    </row>
    <row r="287" spans="2:65" s="11" customFormat="1" ht="27">
      <c r="B287" s="188"/>
      <c r="D287" s="184" t="s">
        <v>152</v>
      </c>
      <c r="E287" s="189" t="s">
        <v>5</v>
      </c>
      <c r="F287" s="190" t="s">
        <v>504</v>
      </c>
      <c r="H287" s="191">
        <v>127.15</v>
      </c>
      <c r="I287" s="192"/>
      <c r="L287" s="188"/>
      <c r="M287" s="193"/>
      <c r="N287" s="194"/>
      <c r="O287" s="194"/>
      <c r="P287" s="194"/>
      <c r="Q287" s="194"/>
      <c r="R287" s="194"/>
      <c r="S287" s="194"/>
      <c r="T287" s="195"/>
      <c r="AT287" s="189" t="s">
        <v>152</v>
      </c>
      <c r="AU287" s="189" t="s">
        <v>79</v>
      </c>
      <c r="AV287" s="11" t="s">
        <v>79</v>
      </c>
      <c r="AW287" s="11" t="s">
        <v>33</v>
      </c>
      <c r="AX287" s="11" t="s">
        <v>69</v>
      </c>
      <c r="AY287" s="189" t="s">
        <v>126</v>
      </c>
    </row>
    <row r="288" spans="2:65" s="11" customFormat="1" ht="13.5">
      <c r="B288" s="188"/>
      <c r="D288" s="184" t="s">
        <v>152</v>
      </c>
      <c r="E288" s="189" t="s">
        <v>5</v>
      </c>
      <c r="F288" s="190" t="s">
        <v>505</v>
      </c>
      <c r="H288" s="191">
        <v>24</v>
      </c>
      <c r="I288" s="192"/>
      <c r="L288" s="188"/>
      <c r="M288" s="193"/>
      <c r="N288" s="194"/>
      <c r="O288" s="194"/>
      <c r="P288" s="194"/>
      <c r="Q288" s="194"/>
      <c r="R288" s="194"/>
      <c r="S288" s="194"/>
      <c r="T288" s="195"/>
      <c r="AT288" s="189" t="s">
        <v>152</v>
      </c>
      <c r="AU288" s="189" t="s">
        <v>79</v>
      </c>
      <c r="AV288" s="11" t="s">
        <v>79</v>
      </c>
      <c r="AW288" s="11" t="s">
        <v>33</v>
      </c>
      <c r="AX288" s="11" t="s">
        <v>69</v>
      </c>
      <c r="AY288" s="189" t="s">
        <v>126</v>
      </c>
    </row>
    <row r="289" spans="2:65" s="12" customFormat="1" ht="13.5">
      <c r="B289" s="196"/>
      <c r="D289" s="184" t="s">
        <v>152</v>
      </c>
      <c r="E289" s="197" t="s">
        <v>5</v>
      </c>
      <c r="F289" s="198" t="s">
        <v>154</v>
      </c>
      <c r="H289" s="199">
        <v>151.15</v>
      </c>
      <c r="I289" s="200"/>
      <c r="L289" s="196"/>
      <c r="M289" s="201"/>
      <c r="N289" s="202"/>
      <c r="O289" s="202"/>
      <c r="P289" s="202"/>
      <c r="Q289" s="202"/>
      <c r="R289" s="202"/>
      <c r="S289" s="202"/>
      <c r="T289" s="203"/>
      <c r="AT289" s="197" t="s">
        <v>152</v>
      </c>
      <c r="AU289" s="197" t="s">
        <v>79</v>
      </c>
      <c r="AV289" s="12" t="s">
        <v>133</v>
      </c>
      <c r="AW289" s="12" t="s">
        <v>33</v>
      </c>
      <c r="AX289" s="12" t="s">
        <v>77</v>
      </c>
      <c r="AY289" s="197" t="s">
        <v>126</v>
      </c>
    </row>
    <row r="290" spans="2:65" s="1" customFormat="1" ht="16.5" customHeight="1">
      <c r="B290" s="171"/>
      <c r="C290" s="204" t="s">
        <v>506</v>
      </c>
      <c r="D290" s="204" t="s">
        <v>234</v>
      </c>
      <c r="E290" s="205" t="s">
        <v>507</v>
      </c>
      <c r="F290" s="206" t="s">
        <v>508</v>
      </c>
      <c r="G290" s="207" t="s">
        <v>177</v>
      </c>
      <c r="H290" s="208">
        <v>67.23</v>
      </c>
      <c r="I290" s="209"/>
      <c r="J290" s="210">
        <f>ROUND(I290*H290,2)</f>
        <v>0</v>
      </c>
      <c r="K290" s="206" t="s">
        <v>145</v>
      </c>
      <c r="L290" s="211"/>
      <c r="M290" s="212" t="s">
        <v>5</v>
      </c>
      <c r="N290" s="213" t="s">
        <v>40</v>
      </c>
      <c r="O290" s="40"/>
      <c r="P290" s="181">
        <f>O290*H290</f>
        <v>0</v>
      </c>
      <c r="Q290" s="181">
        <v>0.105</v>
      </c>
      <c r="R290" s="181">
        <f>Q290*H290</f>
        <v>7.0591499999999998</v>
      </c>
      <c r="S290" s="181">
        <v>0</v>
      </c>
      <c r="T290" s="182">
        <f>S290*H290</f>
        <v>0</v>
      </c>
      <c r="AR290" s="22" t="s">
        <v>174</v>
      </c>
      <c r="AT290" s="22" t="s">
        <v>234</v>
      </c>
      <c r="AU290" s="22" t="s">
        <v>79</v>
      </c>
      <c r="AY290" s="22" t="s">
        <v>126</v>
      </c>
      <c r="BE290" s="183">
        <f>IF(N290="základní",J290,0)</f>
        <v>0</v>
      </c>
      <c r="BF290" s="183">
        <f>IF(N290="snížená",J290,0)</f>
        <v>0</v>
      </c>
      <c r="BG290" s="183">
        <f>IF(N290="zákl. přenesená",J290,0)</f>
        <v>0</v>
      </c>
      <c r="BH290" s="183">
        <f>IF(N290="sníž. přenesená",J290,0)</f>
        <v>0</v>
      </c>
      <c r="BI290" s="183">
        <f>IF(N290="nulová",J290,0)</f>
        <v>0</v>
      </c>
      <c r="BJ290" s="22" t="s">
        <v>77</v>
      </c>
      <c r="BK290" s="183">
        <f>ROUND(I290*H290,2)</f>
        <v>0</v>
      </c>
      <c r="BL290" s="22" t="s">
        <v>133</v>
      </c>
      <c r="BM290" s="22" t="s">
        <v>509</v>
      </c>
    </row>
    <row r="291" spans="2:65" s="1" customFormat="1" ht="13.5">
      <c r="B291" s="39"/>
      <c r="D291" s="184" t="s">
        <v>135</v>
      </c>
      <c r="F291" s="185" t="s">
        <v>510</v>
      </c>
      <c r="I291" s="186"/>
      <c r="L291" s="39"/>
      <c r="M291" s="187"/>
      <c r="N291" s="40"/>
      <c r="O291" s="40"/>
      <c r="P291" s="40"/>
      <c r="Q291" s="40"/>
      <c r="R291" s="40"/>
      <c r="S291" s="40"/>
      <c r="T291" s="68"/>
      <c r="AT291" s="22" t="s">
        <v>135</v>
      </c>
      <c r="AU291" s="22" t="s">
        <v>79</v>
      </c>
    </row>
    <row r="292" spans="2:65" s="1" customFormat="1" ht="27">
      <c r="B292" s="39"/>
      <c r="D292" s="184" t="s">
        <v>300</v>
      </c>
      <c r="F292" s="214" t="s">
        <v>511</v>
      </c>
      <c r="I292" s="186"/>
      <c r="L292" s="39"/>
      <c r="M292" s="187"/>
      <c r="N292" s="40"/>
      <c r="O292" s="40"/>
      <c r="P292" s="40"/>
      <c r="Q292" s="40"/>
      <c r="R292" s="40"/>
      <c r="S292" s="40"/>
      <c r="T292" s="68"/>
      <c r="AT292" s="22" t="s">
        <v>300</v>
      </c>
      <c r="AU292" s="22" t="s">
        <v>79</v>
      </c>
    </row>
    <row r="293" spans="2:65" s="11" customFormat="1" ht="27">
      <c r="B293" s="188"/>
      <c r="D293" s="184" t="s">
        <v>152</v>
      </c>
      <c r="E293" s="189" t="s">
        <v>5</v>
      </c>
      <c r="F293" s="190" t="s">
        <v>512</v>
      </c>
      <c r="H293" s="191">
        <v>67.23</v>
      </c>
      <c r="I293" s="192"/>
      <c r="L293" s="188"/>
      <c r="M293" s="193"/>
      <c r="N293" s="194"/>
      <c r="O293" s="194"/>
      <c r="P293" s="194"/>
      <c r="Q293" s="194"/>
      <c r="R293" s="194"/>
      <c r="S293" s="194"/>
      <c r="T293" s="195"/>
      <c r="AT293" s="189" t="s">
        <v>152</v>
      </c>
      <c r="AU293" s="189" t="s">
        <v>79</v>
      </c>
      <c r="AV293" s="11" t="s">
        <v>79</v>
      </c>
      <c r="AW293" s="11" t="s">
        <v>33</v>
      </c>
      <c r="AX293" s="11" t="s">
        <v>77</v>
      </c>
      <c r="AY293" s="189" t="s">
        <v>126</v>
      </c>
    </row>
    <row r="294" spans="2:65" s="1" customFormat="1" ht="25.5" customHeight="1">
      <c r="B294" s="171"/>
      <c r="C294" s="172" t="s">
        <v>513</v>
      </c>
      <c r="D294" s="172" t="s">
        <v>128</v>
      </c>
      <c r="E294" s="173" t="s">
        <v>514</v>
      </c>
      <c r="F294" s="174" t="s">
        <v>515</v>
      </c>
      <c r="G294" s="175" t="s">
        <v>177</v>
      </c>
      <c r="H294" s="176">
        <v>43.18</v>
      </c>
      <c r="I294" s="177"/>
      <c r="J294" s="178">
        <f>ROUND(I294*H294,2)</f>
        <v>0</v>
      </c>
      <c r="K294" s="174" t="s">
        <v>145</v>
      </c>
      <c r="L294" s="39"/>
      <c r="M294" s="179" t="s">
        <v>5</v>
      </c>
      <c r="N294" s="180" t="s">
        <v>40</v>
      </c>
      <c r="O294" s="40"/>
      <c r="P294" s="181">
        <f>O294*H294</f>
        <v>0</v>
      </c>
      <c r="Q294" s="181">
        <v>0.14066999999999999</v>
      </c>
      <c r="R294" s="181">
        <f>Q294*H294</f>
        <v>6.0741305999999993</v>
      </c>
      <c r="S294" s="181">
        <v>0</v>
      </c>
      <c r="T294" s="182">
        <f>S294*H294</f>
        <v>0</v>
      </c>
      <c r="AR294" s="22" t="s">
        <v>133</v>
      </c>
      <c r="AT294" s="22" t="s">
        <v>128</v>
      </c>
      <c r="AU294" s="22" t="s">
        <v>79</v>
      </c>
      <c r="AY294" s="22" t="s">
        <v>126</v>
      </c>
      <c r="BE294" s="183">
        <f>IF(N294="základní",J294,0)</f>
        <v>0</v>
      </c>
      <c r="BF294" s="183">
        <f>IF(N294="snížená",J294,0)</f>
        <v>0</v>
      </c>
      <c r="BG294" s="183">
        <f>IF(N294="zákl. přenesená",J294,0)</f>
        <v>0</v>
      </c>
      <c r="BH294" s="183">
        <f>IF(N294="sníž. přenesená",J294,0)</f>
        <v>0</v>
      </c>
      <c r="BI294" s="183">
        <f>IF(N294="nulová",J294,0)</f>
        <v>0</v>
      </c>
      <c r="BJ294" s="22" t="s">
        <v>77</v>
      </c>
      <c r="BK294" s="183">
        <f>ROUND(I294*H294,2)</f>
        <v>0</v>
      </c>
      <c r="BL294" s="22" t="s">
        <v>133</v>
      </c>
      <c r="BM294" s="22" t="s">
        <v>516</v>
      </c>
    </row>
    <row r="295" spans="2:65" s="1" customFormat="1" ht="27">
      <c r="B295" s="39"/>
      <c r="D295" s="184" t="s">
        <v>135</v>
      </c>
      <c r="F295" s="185" t="s">
        <v>517</v>
      </c>
      <c r="I295" s="186"/>
      <c r="L295" s="39"/>
      <c r="M295" s="187"/>
      <c r="N295" s="40"/>
      <c r="O295" s="40"/>
      <c r="P295" s="40"/>
      <c r="Q295" s="40"/>
      <c r="R295" s="40"/>
      <c r="S295" s="40"/>
      <c r="T295" s="68"/>
      <c r="AT295" s="22" t="s">
        <v>135</v>
      </c>
      <c r="AU295" s="22" t="s">
        <v>79</v>
      </c>
    </row>
    <row r="296" spans="2:65" s="1" customFormat="1" ht="16.5" customHeight="1">
      <c r="B296" s="171"/>
      <c r="C296" s="204" t="s">
        <v>518</v>
      </c>
      <c r="D296" s="204" t="s">
        <v>234</v>
      </c>
      <c r="E296" s="205" t="s">
        <v>519</v>
      </c>
      <c r="F296" s="206" t="s">
        <v>520</v>
      </c>
      <c r="G296" s="207" t="s">
        <v>177</v>
      </c>
      <c r="H296" s="208">
        <v>43.18</v>
      </c>
      <c r="I296" s="209"/>
      <c r="J296" s="210">
        <f>ROUND(I296*H296,2)</f>
        <v>0</v>
      </c>
      <c r="K296" s="206" t="s">
        <v>145</v>
      </c>
      <c r="L296" s="211"/>
      <c r="M296" s="212" t="s">
        <v>5</v>
      </c>
      <c r="N296" s="213" t="s">
        <v>40</v>
      </c>
      <c r="O296" s="40"/>
      <c r="P296" s="181">
        <f>O296*H296</f>
        <v>0</v>
      </c>
      <c r="Q296" s="181">
        <v>6.5000000000000002E-2</v>
      </c>
      <c r="R296" s="181">
        <f>Q296*H296</f>
        <v>2.8067000000000002</v>
      </c>
      <c r="S296" s="181">
        <v>0</v>
      </c>
      <c r="T296" s="182">
        <f>S296*H296</f>
        <v>0</v>
      </c>
      <c r="AR296" s="22" t="s">
        <v>174</v>
      </c>
      <c r="AT296" s="22" t="s">
        <v>234</v>
      </c>
      <c r="AU296" s="22" t="s">
        <v>79</v>
      </c>
      <c r="AY296" s="22" t="s">
        <v>126</v>
      </c>
      <c r="BE296" s="183">
        <f>IF(N296="základní",J296,0)</f>
        <v>0</v>
      </c>
      <c r="BF296" s="183">
        <f>IF(N296="snížená",J296,0)</f>
        <v>0</v>
      </c>
      <c r="BG296" s="183">
        <f>IF(N296="zákl. přenesená",J296,0)</f>
        <v>0</v>
      </c>
      <c r="BH296" s="183">
        <f>IF(N296="sníž. přenesená",J296,0)</f>
        <v>0</v>
      </c>
      <c r="BI296" s="183">
        <f>IF(N296="nulová",J296,0)</f>
        <v>0</v>
      </c>
      <c r="BJ296" s="22" t="s">
        <v>77</v>
      </c>
      <c r="BK296" s="183">
        <f>ROUND(I296*H296,2)</f>
        <v>0</v>
      </c>
      <c r="BL296" s="22" t="s">
        <v>133</v>
      </c>
      <c r="BM296" s="22" t="s">
        <v>521</v>
      </c>
    </row>
    <row r="297" spans="2:65" s="1" customFormat="1" ht="13.5">
      <c r="B297" s="39"/>
      <c r="D297" s="184" t="s">
        <v>135</v>
      </c>
      <c r="F297" s="185" t="s">
        <v>522</v>
      </c>
      <c r="I297" s="186"/>
      <c r="L297" s="39"/>
      <c r="M297" s="187"/>
      <c r="N297" s="40"/>
      <c r="O297" s="40"/>
      <c r="P297" s="40"/>
      <c r="Q297" s="40"/>
      <c r="R297" s="40"/>
      <c r="S297" s="40"/>
      <c r="T297" s="68"/>
      <c r="AT297" s="22" t="s">
        <v>135</v>
      </c>
      <c r="AU297" s="22" t="s">
        <v>79</v>
      </c>
    </row>
    <row r="298" spans="2:65" s="11" customFormat="1" ht="27">
      <c r="B298" s="188"/>
      <c r="D298" s="184" t="s">
        <v>152</v>
      </c>
      <c r="E298" s="189" t="s">
        <v>5</v>
      </c>
      <c r="F298" s="190" t="s">
        <v>523</v>
      </c>
      <c r="H298" s="191">
        <v>43.18</v>
      </c>
      <c r="I298" s="192"/>
      <c r="L298" s="188"/>
      <c r="M298" s="193"/>
      <c r="N298" s="194"/>
      <c r="O298" s="194"/>
      <c r="P298" s="194"/>
      <c r="Q298" s="194"/>
      <c r="R298" s="194"/>
      <c r="S298" s="194"/>
      <c r="T298" s="195"/>
      <c r="AT298" s="189" t="s">
        <v>152</v>
      </c>
      <c r="AU298" s="189" t="s">
        <v>79</v>
      </c>
      <c r="AV298" s="11" t="s">
        <v>79</v>
      </c>
      <c r="AW298" s="11" t="s">
        <v>33</v>
      </c>
      <c r="AX298" s="11" t="s">
        <v>77</v>
      </c>
      <c r="AY298" s="189" t="s">
        <v>126</v>
      </c>
    </row>
    <row r="299" spans="2:65" s="1" customFormat="1" ht="16.5" customHeight="1">
      <c r="B299" s="171"/>
      <c r="C299" s="172" t="s">
        <v>524</v>
      </c>
      <c r="D299" s="172" t="s">
        <v>128</v>
      </c>
      <c r="E299" s="173" t="s">
        <v>525</v>
      </c>
      <c r="F299" s="174" t="s">
        <v>526</v>
      </c>
      <c r="G299" s="175" t="s">
        <v>177</v>
      </c>
      <c r="H299" s="176">
        <v>228.97</v>
      </c>
      <c r="I299" s="177"/>
      <c r="J299" s="178">
        <f>ROUND(I299*H299,2)</f>
        <v>0</v>
      </c>
      <c r="K299" s="174" t="s">
        <v>145</v>
      </c>
      <c r="L299" s="39"/>
      <c r="M299" s="179" t="s">
        <v>5</v>
      </c>
      <c r="N299" s="180" t="s">
        <v>40</v>
      </c>
      <c r="O299" s="40"/>
      <c r="P299" s="181">
        <f>O299*H299</f>
        <v>0</v>
      </c>
      <c r="Q299" s="181">
        <v>0.10095</v>
      </c>
      <c r="R299" s="181">
        <f>Q299*H299</f>
        <v>23.114521499999999</v>
      </c>
      <c r="S299" s="181">
        <v>0</v>
      </c>
      <c r="T299" s="182">
        <f>S299*H299</f>
        <v>0</v>
      </c>
      <c r="AR299" s="22" t="s">
        <v>133</v>
      </c>
      <c r="AT299" s="22" t="s">
        <v>128</v>
      </c>
      <c r="AU299" s="22" t="s">
        <v>79</v>
      </c>
      <c r="AY299" s="22" t="s">
        <v>126</v>
      </c>
      <c r="BE299" s="183">
        <f>IF(N299="základní",J299,0)</f>
        <v>0</v>
      </c>
      <c r="BF299" s="183">
        <f>IF(N299="snížená",J299,0)</f>
        <v>0</v>
      </c>
      <c r="BG299" s="183">
        <f>IF(N299="zákl. přenesená",J299,0)</f>
        <v>0</v>
      </c>
      <c r="BH299" s="183">
        <f>IF(N299="sníž. přenesená",J299,0)</f>
        <v>0</v>
      </c>
      <c r="BI299" s="183">
        <f>IF(N299="nulová",J299,0)</f>
        <v>0</v>
      </c>
      <c r="BJ299" s="22" t="s">
        <v>77</v>
      </c>
      <c r="BK299" s="183">
        <f>ROUND(I299*H299,2)</f>
        <v>0</v>
      </c>
      <c r="BL299" s="22" t="s">
        <v>133</v>
      </c>
      <c r="BM299" s="22" t="s">
        <v>527</v>
      </c>
    </row>
    <row r="300" spans="2:65" s="1" customFormat="1" ht="27">
      <c r="B300" s="39"/>
      <c r="D300" s="184" t="s">
        <v>135</v>
      </c>
      <c r="F300" s="185" t="s">
        <v>528</v>
      </c>
      <c r="I300" s="186"/>
      <c r="L300" s="39"/>
      <c r="M300" s="187"/>
      <c r="N300" s="40"/>
      <c r="O300" s="40"/>
      <c r="P300" s="40"/>
      <c r="Q300" s="40"/>
      <c r="R300" s="40"/>
      <c r="S300" s="40"/>
      <c r="T300" s="68"/>
      <c r="AT300" s="22" t="s">
        <v>135</v>
      </c>
      <c r="AU300" s="22" t="s">
        <v>79</v>
      </c>
    </row>
    <row r="301" spans="2:65" s="1" customFormat="1" ht="16.5" customHeight="1">
      <c r="B301" s="171"/>
      <c r="C301" s="204" t="s">
        <v>529</v>
      </c>
      <c r="D301" s="204" t="s">
        <v>234</v>
      </c>
      <c r="E301" s="205" t="s">
        <v>530</v>
      </c>
      <c r="F301" s="206" t="s">
        <v>531</v>
      </c>
      <c r="G301" s="207" t="s">
        <v>131</v>
      </c>
      <c r="H301" s="208">
        <v>228.97</v>
      </c>
      <c r="I301" s="209"/>
      <c r="J301" s="210">
        <f>ROUND(I301*H301,2)</f>
        <v>0</v>
      </c>
      <c r="K301" s="206" t="s">
        <v>145</v>
      </c>
      <c r="L301" s="211"/>
      <c r="M301" s="212" t="s">
        <v>5</v>
      </c>
      <c r="N301" s="213" t="s">
        <v>40</v>
      </c>
      <c r="O301" s="40"/>
      <c r="P301" s="181">
        <f>O301*H301</f>
        <v>0</v>
      </c>
      <c r="Q301" s="181">
        <v>0.01</v>
      </c>
      <c r="R301" s="181">
        <f>Q301*H301</f>
        <v>2.2896999999999998</v>
      </c>
      <c r="S301" s="181">
        <v>0</v>
      </c>
      <c r="T301" s="182">
        <f>S301*H301</f>
        <v>0</v>
      </c>
      <c r="AR301" s="22" t="s">
        <v>174</v>
      </c>
      <c r="AT301" s="22" t="s">
        <v>234</v>
      </c>
      <c r="AU301" s="22" t="s">
        <v>79</v>
      </c>
      <c r="AY301" s="22" t="s">
        <v>126</v>
      </c>
      <c r="BE301" s="183">
        <f>IF(N301="základní",J301,0)</f>
        <v>0</v>
      </c>
      <c r="BF301" s="183">
        <f>IF(N301="snížená",J301,0)</f>
        <v>0</v>
      </c>
      <c r="BG301" s="183">
        <f>IF(N301="zákl. přenesená",J301,0)</f>
        <v>0</v>
      </c>
      <c r="BH301" s="183">
        <f>IF(N301="sníž. přenesená",J301,0)</f>
        <v>0</v>
      </c>
      <c r="BI301" s="183">
        <f>IF(N301="nulová",J301,0)</f>
        <v>0</v>
      </c>
      <c r="BJ301" s="22" t="s">
        <v>77</v>
      </c>
      <c r="BK301" s="183">
        <f>ROUND(I301*H301,2)</f>
        <v>0</v>
      </c>
      <c r="BL301" s="22" t="s">
        <v>133</v>
      </c>
      <c r="BM301" s="22" t="s">
        <v>532</v>
      </c>
    </row>
    <row r="302" spans="2:65" s="1" customFormat="1" ht="13.5">
      <c r="B302" s="39"/>
      <c r="D302" s="184" t="s">
        <v>135</v>
      </c>
      <c r="F302" s="185" t="s">
        <v>531</v>
      </c>
      <c r="I302" s="186"/>
      <c r="L302" s="39"/>
      <c r="M302" s="187"/>
      <c r="N302" s="40"/>
      <c r="O302" s="40"/>
      <c r="P302" s="40"/>
      <c r="Q302" s="40"/>
      <c r="R302" s="40"/>
      <c r="S302" s="40"/>
      <c r="T302" s="68"/>
      <c r="AT302" s="22" t="s">
        <v>135</v>
      </c>
      <c r="AU302" s="22" t="s">
        <v>79</v>
      </c>
    </row>
    <row r="303" spans="2:65" s="11" customFormat="1" ht="27">
      <c r="B303" s="188"/>
      <c r="D303" s="184" t="s">
        <v>152</v>
      </c>
      <c r="E303" s="189" t="s">
        <v>5</v>
      </c>
      <c r="F303" s="190" t="s">
        <v>533</v>
      </c>
      <c r="H303" s="191">
        <v>228.97</v>
      </c>
      <c r="I303" s="192"/>
      <c r="L303" s="188"/>
      <c r="M303" s="193"/>
      <c r="N303" s="194"/>
      <c r="O303" s="194"/>
      <c r="P303" s="194"/>
      <c r="Q303" s="194"/>
      <c r="R303" s="194"/>
      <c r="S303" s="194"/>
      <c r="T303" s="195"/>
      <c r="AT303" s="189" t="s">
        <v>152</v>
      </c>
      <c r="AU303" s="189" t="s">
        <v>79</v>
      </c>
      <c r="AV303" s="11" t="s">
        <v>79</v>
      </c>
      <c r="AW303" s="11" t="s">
        <v>33</v>
      </c>
      <c r="AX303" s="11" t="s">
        <v>77</v>
      </c>
      <c r="AY303" s="189" t="s">
        <v>126</v>
      </c>
    </row>
    <row r="304" spans="2:65" s="1" customFormat="1" ht="16.5" customHeight="1">
      <c r="B304" s="171"/>
      <c r="C304" s="172" t="s">
        <v>534</v>
      </c>
      <c r="D304" s="172" t="s">
        <v>128</v>
      </c>
      <c r="E304" s="173" t="s">
        <v>535</v>
      </c>
      <c r="F304" s="174" t="s">
        <v>536</v>
      </c>
      <c r="G304" s="175" t="s">
        <v>131</v>
      </c>
      <c r="H304" s="176">
        <v>2</v>
      </c>
      <c r="I304" s="177"/>
      <c r="J304" s="178">
        <f>ROUND(I304*H304,2)</f>
        <v>0</v>
      </c>
      <c r="K304" s="174" t="s">
        <v>145</v>
      </c>
      <c r="L304" s="39"/>
      <c r="M304" s="179" t="s">
        <v>5</v>
      </c>
      <c r="N304" s="180" t="s">
        <v>40</v>
      </c>
      <c r="O304" s="40"/>
      <c r="P304" s="181">
        <f>O304*H304</f>
        <v>0</v>
      </c>
      <c r="Q304" s="181">
        <v>7.2870000000000004E-2</v>
      </c>
      <c r="R304" s="181">
        <f>Q304*H304</f>
        <v>0.14574000000000001</v>
      </c>
      <c r="S304" s="181">
        <v>0</v>
      </c>
      <c r="T304" s="182">
        <f>S304*H304</f>
        <v>0</v>
      </c>
      <c r="AR304" s="22" t="s">
        <v>133</v>
      </c>
      <c r="AT304" s="22" t="s">
        <v>128</v>
      </c>
      <c r="AU304" s="22" t="s">
        <v>79</v>
      </c>
      <c r="AY304" s="22" t="s">
        <v>126</v>
      </c>
      <c r="BE304" s="183">
        <f>IF(N304="základní",J304,0)</f>
        <v>0</v>
      </c>
      <c r="BF304" s="183">
        <f>IF(N304="snížená",J304,0)</f>
        <v>0</v>
      </c>
      <c r="BG304" s="183">
        <f>IF(N304="zákl. přenesená",J304,0)</f>
        <v>0</v>
      </c>
      <c r="BH304" s="183">
        <f>IF(N304="sníž. přenesená",J304,0)</f>
        <v>0</v>
      </c>
      <c r="BI304" s="183">
        <f>IF(N304="nulová",J304,0)</f>
        <v>0</v>
      </c>
      <c r="BJ304" s="22" t="s">
        <v>77</v>
      </c>
      <c r="BK304" s="183">
        <f>ROUND(I304*H304,2)</f>
        <v>0</v>
      </c>
      <c r="BL304" s="22" t="s">
        <v>133</v>
      </c>
      <c r="BM304" s="22" t="s">
        <v>537</v>
      </c>
    </row>
    <row r="305" spans="2:65" s="1" customFormat="1" ht="13.5">
      <c r="B305" s="39"/>
      <c r="D305" s="184" t="s">
        <v>135</v>
      </c>
      <c r="F305" s="185" t="s">
        <v>536</v>
      </c>
      <c r="I305" s="186"/>
      <c r="L305" s="39"/>
      <c r="M305" s="187"/>
      <c r="N305" s="40"/>
      <c r="O305" s="40"/>
      <c r="P305" s="40"/>
      <c r="Q305" s="40"/>
      <c r="R305" s="40"/>
      <c r="S305" s="40"/>
      <c r="T305" s="68"/>
      <c r="AT305" s="22" t="s">
        <v>135</v>
      </c>
      <c r="AU305" s="22" t="s">
        <v>79</v>
      </c>
    </row>
    <row r="306" spans="2:65" s="1" customFormat="1" ht="16.5" customHeight="1">
      <c r="B306" s="171"/>
      <c r="C306" s="204" t="s">
        <v>538</v>
      </c>
      <c r="D306" s="204" t="s">
        <v>234</v>
      </c>
      <c r="E306" s="205" t="s">
        <v>539</v>
      </c>
      <c r="F306" s="206" t="s">
        <v>540</v>
      </c>
      <c r="G306" s="207" t="s">
        <v>131</v>
      </c>
      <c r="H306" s="208">
        <v>2</v>
      </c>
      <c r="I306" s="209"/>
      <c r="J306" s="210">
        <f>ROUND(I306*H306,2)</f>
        <v>0</v>
      </c>
      <c r="K306" s="206" t="s">
        <v>5</v>
      </c>
      <c r="L306" s="211"/>
      <c r="M306" s="212" t="s">
        <v>5</v>
      </c>
      <c r="N306" s="213" t="s">
        <v>40</v>
      </c>
      <c r="O306" s="40"/>
      <c r="P306" s="181">
        <f>O306*H306</f>
        <v>0</v>
      </c>
      <c r="Q306" s="181">
        <v>0</v>
      </c>
      <c r="R306" s="181">
        <f>Q306*H306</f>
        <v>0</v>
      </c>
      <c r="S306" s="181">
        <v>0</v>
      </c>
      <c r="T306" s="182">
        <f>S306*H306</f>
        <v>0</v>
      </c>
      <c r="AR306" s="22" t="s">
        <v>174</v>
      </c>
      <c r="AT306" s="22" t="s">
        <v>234</v>
      </c>
      <c r="AU306" s="22" t="s">
        <v>79</v>
      </c>
      <c r="AY306" s="22" t="s">
        <v>126</v>
      </c>
      <c r="BE306" s="183">
        <f>IF(N306="základní",J306,0)</f>
        <v>0</v>
      </c>
      <c r="BF306" s="183">
        <f>IF(N306="snížená",J306,0)</f>
        <v>0</v>
      </c>
      <c r="BG306" s="183">
        <f>IF(N306="zákl. přenesená",J306,0)</f>
        <v>0</v>
      </c>
      <c r="BH306" s="183">
        <f>IF(N306="sníž. přenesená",J306,0)</f>
        <v>0</v>
      </c>
      <c r="BI306" s="183">
        <f>IF(N306="nulová",J306,0)</f>
        <v>0</v>
      </c>
      <c r="BJ306" s="22" t="s">
        <v>77</v>
      </c>
      <c r="BK306" s="183">
        <f>ROUND(I306*H306,2)</f>
        <v>0</v>
      </c>
      <c r="BL306" s="22" t="s">
        <v>133</v>
      </c>
      <c r="BM306" s="22" t="s">
        <v>541</v>
      </c>
    </row>
    <row r="307" spans="2:65" s="1" customFormat="1" ht="13.5">
      <c r="B307" s="39"/>
      <c r="D307" s="184" t="s">
        <v>135</v>
      </c>
      <c r="F307" s="185" t="s">
        <v>540</v>
      </c>
      <c r="I307" s="186"/>
      <c r="L307" s="39"/>
      <c r="M307" s="187"/>
      <c r="N307" s="40"/>
      <c r="O307" s="40"/>
      <c r="P307" s="40"/>
      <c r="Q307" s="40"/>
      <c r="R307" s="40"/>
      <c r="S307" s="40"/>
      <c r="T307" s="68"/>
      <c r="AT307" s="22" t="s">
        <v>135</v>
      </c>
      <c r="AU307" s="22" t="s">
        <v>79</v>
      </c>
    </row>
    <row r="308" spans="2:65" s="1" customFormat="1" ht="25.5" customHeight="1">
      <c r="B308" s="171"/>
      <c r="C308" s="172" t="s">
        <v>542</v>
      </c>
      <c r="D308" s="172" t="s">
        <v>128</v>
      </c>
      <c r="E308" s="173" t="s">
        <v>543</v>
      </c>
      <c r="F308" s="174" t="s">
        <v>544</v>
      </c>
      <c r="G308" s="175" t="s">
        <v>131</v>
      </c>
      <c r="H308" s="176">
        <v>4</v>
      </c>
      <c r="I308" s="177"/>
      <c r="J308" s="178">
        <f>ROUND(I308*H308,2)</f>
        <v>0</v>
      </c>
      <c r="K308" s="174" t="s">
        <v>145</v>
      </c>
      <c r="L308" s="39"/>
      <c r="M308" s="179" t="s">
        <v>5</v>
      </c>
      <c r="N308" s="180" t="s">
        <v>40</v>
      </c>
      <c r="O308" s="40"/>
      <c r="P308" s="181">
        <f>O308*H308</f>
        <v>0</v>
      </c>
      <c r="Q308" s="181">
        <v>0</v>
      </c>
      <c r="R308" s="181">
        <f>Q308*H308</f>
        <v>0</v>
      </c>
      <c r="S308" s="181">
        <v>5.0000000000000001E-3</v>
      </c>
      <c r="T308" s="182">
        <f>S308*H308</f>
        <v>0.02</v>
      </c>
      <c r="AR308" s="22" t="s">
        <v>133</v>
      </c>
      <c r="AT308" s="22" t="s">
        <v>128</v>
      </c>
      <c r="AU308" s="22" t="s">
        <v>79</v>
      </c>
      <c r="AY308" s="22" t="s">
        <v>126</v>
      </c>
      <c r="BE308" s="183">
        <f>IF(N308="základní",J308,0)</f>
        <v>0</v>
      </c>
      <c r="BF308" s="183">
        <f>IF(N308="snížená",J308,0)</f>
        <v>0</v>
      </c>
      <c r="BG308" s="183">
        <f>IF(N308="zákl. přenesená",J308,0)</f>
        <v>0</v>
      </c>
      <c r="BH308" s="183">
        <f>IF(N308="sníž. přenesená",J308,0)</f>
        <v>0</v>
      </c>
      <c r="BI308" s="183">
        <f>IF(N308="nulová",J308,0)</f>
        <v>0</v>
      </c>
      <c r="BJ308" s="22" t="s">
        <v>77</v>
      </c>
      <c r="BK308" s="183">
        <f>ROUND(I308*H308,2)</f>
        <v>0</v>
      </c>
      <c r="BL308" s="22" t="s">
        <v>133</v>
      </c>
      <c r="BM308" s="22" t="s">
        <v>545</v>
      </c>
    </row>
    <row r="309" spans="2:65" s="1" customFormat="1" ht="27">
      <c r="B309" s="39"/>
      <c r="D309" s="184" t="s">
        <v>135</v>
      </c>
      <c r="F309" s="185" t="s">
        <v>546</v>
      </c>
      <c r="I309" s="186"/>
      <c r="L309" s="39"/>
      <c r="M309" s="187"/>
      <c r="N309" s="40"/>
      <c r="O309" s="40"/>
      <c r="P309" s="40"/>
      <c r="Q309" s="40"/>
      <c r="R309" s="40"/>
      <c r="S309" s="40"/>
      <c r="T309" s="68"/>
      <c r="AT309" s="22" t="s">
        <v>135</v>
      </c>
      <c r="AU309" s="22" t="s">
        <v>79</v>
      </c>
    </row>
    <row r="310" spans="2:65" s="1" customFormat="1" ht="51" customHeight="1">
      <c r="B310" s="171"/>
      <c r="C310" s="172" t="s">
        <v>547</v>
      </c>
      <c r="D310" s="172" t="s">
        <v>128</v>
      </c>
      <c r="E310" s="173" t="s">
        <v>548</v>
      </c>
      <c r="F310" s="174" t="s">
        <v>549</v>
      </c>
      <c r="G310" s="175" t="s">
        <v>5</v>
      </c>
      <c r="H310" s="176">
        <v>36</v>
      </c>
      <c r="I310" s="177"/>
      <c r="J310" s="178">
        <f>ROUND(I310*H310,2)</f>
        <v>0</v>
      </c>
      <c r="K310" s="174" t="s">
        <v>5</v>
      </c>
      <c r="L310" s="39"/>
      <c r="M310" s="179" t="s">
        <v>5</v>
      </c>
      <c r="N310" s="180" t="s">
        <v>40</v>
      </c>
      <c r="O310" s="40"/>
      <c r="P310" s="181">
        <f>O310*H310</f>
        <v>0</v>
      </c>
      <c r="Q310" s="181">
        <v>0</v>
      </c>
      <c r="R310" s="181">
        <f>Q310*H310</f>
        <v>0</v>
      </c>
      <c r="S310" s="181">
        <v>0</v>
      </c>
      <c r="T310" s="182">
        <f>S310*H310</f>
        <v>0</v>
      </c>
      <c r="AR310" s="22" t="s">
        <v>133</v>
      </c>
      <c r="AT310" s="22" t="s">
        <v>128</v>
      </c>
      <c r="AU310" s="22" t="s">
        <v>79</v>
      </c>
      <c r="AY310" s="22" t="s">
        <v>126</v>
      </c>
      <c r="BE310" s="183">
        <f>IF(N310="základní",J310,0)</f>
        <v>0</v>
      </c>
      <c r="BF310" s="183">
        <f>IF(N310="snížená",J310,0)</f>
        <v>0</v>
      </c>
      <c r="BG310" s="183">
        <f>IF(N310="zákl. přenesená",J310,0)</f>
        <v>0</v>
      </c>
      <c r="BH310" s="183">
        <f>IF(N310="sníž. přenesená",J310,0)</f>
        <v>0</v>
      </c>
      <c r="BI310" s="183">
        <f>IF(N310="nulová",J310,0)</f>
        <v>0</v>
      </c>
      <c r="BJ310" s="22" t="s">
        <v>77</v>
      </c>
      <c r="BK310" s="183">
        <f>ROUND(I310*H310,2)</f>
        <v>0</v>
      </c>
      <c r="BL310" s="22" t="s">
        <v>133</v>
      </c>
      <c r="BM310" s="22" t="s">
        <v>550</v>
      </c>
    </row>
    <row r="311" spans="2:65" s="11" customFormat="1" ht="13.5">
      <c r="B311" s="188"/>
      <c r="D311" s="184" t="s">
        <v>152</v>
      </c>
      <c r="E311" s="189" t="s">
        <v>5</v>
      </c>
      <c r="F311" s="190" t="s">
        <v>551</v>
      </c>
      <c r="H311" s="191">
        <v>12</v>
      </c>
      <c r="I311" s="192"/>
      <c r="L311" s="188"/>
      <c r="M311" s="193"/>
      <c r="N311" s="194"/>
      <c r="O311" s="194"/>
      <c r="P311" s="194"/>
      <c r="Q311" s="194"/>
      <c r="R311" s="194"/>
      <c r="S311" s="194"/>
      <c r="T311" s="195"/>
      <c r="AT311" s="189" t="s">
        <v>152</v>
      </c>
      <c r="AU311" s="189" t="s">
        <v>79</v>
      </c>
      <c r="AV311" s="11" t="s">
        <v>79</v>
      </c>
      <c r="AW311" s="11" t="s">
        <v>33</v>
      </c>
      <c r="AX311" s="11" t="s">
        <v>69</v>
      </c>
      <c r="AY311" s="189" t="s">
        <v>126</v>
      </c>
    </row>
    <row r="312" spans="2:65" s="11" customFormat="1" ht="13.5">
      <c r="B312" s="188"/>
      <c r="D312" s="184" t="s">
        <v>152</v>
      </c>
      <c r="E312" s="189" t="s">
        <v>5</v>
      </c>
      <c r="F312" s="190" t="s">
        <v>552</v>
      </c>
      <c r="H312" s="191">
        <v>12</v>
      </c>
      <c r="I312" s="192"/>
      <c r="L312" s="188"/>
      <c r="M312" s="193"/>
      <c r="N312" s="194"/>
      <c r="O312" s="194"/>
      <c r="P312" s="194"/>
      <c r="Q312" s="194"/>
      <c r="R312" s="194"/>
      <c r="S312" s="194"/>
      <c r="T312" s="195"/>
      <c r="AT312" s="189" t="s">
        <v>152</v>
      </c>
      <c r="AU312" s="189" t="s">
        <v>79</v>
      </c>
      <c r="AV312" s="11" t="s">
        <v>79</v>
      </c>
      <c r="AW312" s="11" t="s">
        <v>33</v>
      </c>
      <c r="AX312" s="11" t="s">
        <v>69</v>
      </c>
      <c r="AY312" s="189" t="s">
        <v>126</v>
      </c>
    </row>
    <row r="313" spans="2:65" s="11" customFormat="1" ht="13.5">
      <c r="B313" s="188"/>
      <c r="D313" s="184" t="s">
        <v>152</v>
      </c>
      <c r="E313" s="189" t="s">
        <v>5</v>
      </c>
      <c r="F313" s="190" t="s">
        <v>553</v>
      </c>
      <c r="H313" s="191">
        <v>12</v>
      </c>
      <c r="I313" s="192"/>
      <c r="L313" s="188"/>
      <c r="M313" s="193"/>
      <c r="N313" s="194"/>
      <c r="O313" s="194"/>
      <c r="P313" s="194"/>
      <c r="Q313" s="194"/>
      <c r="R313" s="194"/>
      <c r="S313" s="194"/>
      <c r="T313" s="195"/>
      <c r="AT313" s="189" t="s">
        <v>152</v>
      </c>
      <c r="AU313" s="189" t="s">
        <v>79</v>
      </c>
      <c r="AV313" s="11" t="s">
        <v>79</v>
      </c>
      <c r="AW313" s="11" t="s">
        <v>33</v>
      </c>
      <c r="AX313" s="11" t="s">
        <v>69</v>
      </c>
      <c r="AY313" s="189" t="s">
        <v>126</v>
      </c>
    </row>
    <row r="314" spans="2:65" s="12" customFormat="1" ht="13.5">
      <c r="B314" s="196"/>
      <c r="D314" s="184" t="s">
        <v>152</v>
      </c>
      <c r="E314" s="197" t="s">
        <v>5</v>
      </c>
      <c r="F314" s="198" t="s">
        <v>154</v>
      </c>
      <c r="H314" s="199">
        <v>36</v>
      </c>
      <c r="I314" s="200"/>
      <c r="L314" s="196"/>
      <c r="M314" s="201"/>
      <c r="N314" s="202"/>
      <c r="O314" s="202"/>
      <c r="P314" s="202"/>
      <c r="Q314" s="202"/>
      <c r="R314" s="202"/>
      <c r="S314" s="202"/>
      <c r="T314" s="203"/>
      <c r="AT314" s="197" t="s">
        <v>152</v>
      </c>
      <c r="AU314" s="197" t="s">
        <v>79</v>
      </c>
      <c r="AV314" s="12" t="s">
        <v>133</v>
      </c>
      <c r="AW314" s="12" t="s">
        <v>33</v>
      </c>
      <c r="AX314" s="12" t="s">
        <v>77</v>
      </c>
      <c r="AY314" s="197" t="s">
        <v>126</v>
      </c>
    </row>
    <row r="315" spans="2:65" s="1" customFormat="1" ht="16.5" customHeight="1">
      <c r="B315" s="171"/>
      <c r="C315" s="172" t="s">
        <v>554</v>
      </c>
      <c r="D315" s="172" t="s">
        <v>128</v>
      </c>
      <c r="E315" s="173" t="s">
        <v>555</v>
      </c>
      <c r="F315" s="174" t="s">
        <v>556</v>
      </c>
      <c r="G315" s="175" t="s">
        <v>131</v>
      </c>
      <c r="H315" s="176">
        <v>36</v>
      </c>
      <c r="I315" s="177"/>
      <c r="J315" s="178">
        <f>ROUND(I315*H315,2)</f>
        <v>0</v>
      </c>
      <c r="K315" s="174" t="s">
        <v>5</v>
      </c>
      <c r="L315" s="39"/>
      <c r="M315" s="179" t="s">
        <v>5</v>
      </c>
      <c r="N315" s="180" t="s">
        <v>40</v>
      </c>
      <c r="O315" s="40"/>
      <c r="P315" s="181">
        <f>O315*H315</f>
        <v>0</v>
      </c>
      <c r="Q315" s="181">
        <v>0</v>
      </c>
      <c r="R315" s="181">
        <f>Q315*H315</f>
        <v>0</v>
      </c>
      <c r="S315" s="181">
        <v>0</v>
      </c>
      <c r="T315" s="182">
        <f>S315*H315</f>
        <v>0</v>
      </c>
      <c r="AR315" s="22" t="s">
        <v>133</v>
      </c>
      <c r="AT315" s="22" t="s">
        <v>128</v>
      </c>
      <c r="AU315" s="22" t="s">
        <v>79</v>
      </c>
      <c r="AY315" s="22" t="s">
        <v>126</v>
      </c>
      <c r="BE315" s="183">
        <f>IF(N315="základní",J315,0)</f>
        <v>0</v>
      </c>
      <c r="BF315" s="183">
        <f>IF(N315="snížená",J315,0)</f>
        <v>0</v>
      </c>
      <c r="BG315" s="183">
        <f>IF(N315="zákl. přenesená",J315,0)</f>
        <v>0</v>
      </c>
      <c r="BH315" s="183">
        <f>IF(N315="sníž. přenesená",J315,0)</f>
        <v>0</v>
      </c>
      <c r="BI315" s="183">
        <f>IF(N315="nulová",J315,0)</f>
        <v>0</v>
      </c>
      <c r="BJ315" s="22" t="s">
        <v>77</v>
      </c>
      <c r="BK315" s="183">
        <f>ROUND(I315*H315,2)</f>
        <v>0</v>
      </c>
      <c r="BL315" s="22" t="s">
        <v>133</v>
      </c>
      <c r="BM315" s="22" t="s">
        <v>557</v>
      </c>
    </row>
    <row r="316" spans="2:65" s="1" customFormat="1" ht="13.5">
      <c r="B316" s="39"/>
      <c r="D316" s="184" t="s">
        <v>135</v>
      </c>
      <c r="F316" s="185" t="s">
        <v>556</v>
      </c>
      <c r="I316" s="186"/>
      <c r="L316" s="39"/>
      <c r="M316" s="187"/>
      <c r="N316" s="40"/>
      <c r="O316" s="40"/>
      <c r="P316" s="40"/>
      <c r="Q316" s="40"/>
      <c r="R316" s="40"/>
      <c r="S316" s="40"/>
      <c r="T316" s="68"/>
      <c r="AT316" s="22" t="s">
        <v>135</v>
      </c>
      <c r="AU316" s="22" t="s">
        <v>79</v>
      </c>
    </row>
    <row r="317" spans="2:65" s="11" customFormat="1" ht="13.5">
      <c r="B317" s="188"/>
      <c r="D317" s="184" t="s">
        <v>152</v>
      </c>
      <c r="E317" s="189" t="s">
        <v>5</v>
      </c>
      <c r="F317" s="190" t="s">
        <v>551</v>
      </c>
      <c r="H317" s="191">
        <v>12</v>
      </c>
      <c r="I317" s="192"/>
      <c r="L317" s="188"/>
      <c r="M317" s="193"/>
      <c r="N317" s="194"/>
      <c r="O317" s="194"/>
      <c r="P317" s="194"/>
      <c r="Q317" s="194"/>
      <c r="R317" s="194"/>
      <c r="S317" s="194"/>
      <c r="T317" s="195"/>
      <c r="AT317" s="189" t="s">
        <v>152</v>
      </c>
      <c r="AU317" s="189" t="s">
        <v>79</v>
      </c>
      <c r="AV317" s="11" t="s">
        <v>79</v>
      </c>
      <c r="AW317" s="11" t="s">
        <v>33</v>
      </c>
      <c r="AX317" s="11" t="s">
        <v>69</v>
      </c>
      <c r="AY317" s="189" t="s">
        <v>126</v>
      </c>
    </row>
    <row r="318" spans="2:65" s="11" customFormat="1" ht="13.5">
      <c r="B318" s="188"/>
      <c r="D318" s="184" t="s">
        <v>152</v>
      </c>
      <c r="E318" s="189" t="s">
        <v>5</v>
      </c>
      <c r="F318" s="190" t="s">
        <v>552</v>
      </c>
      <c r="H318" s="191">
        <v>12</v>
      </c>
      <c r="I318" s="192"/>
      <c r="L318" s="188"/>
      <c r="M318" s="193"/>
      <c r="N318" s="194"/>
      <c r="O318" s="194"/>
      <c r="P318" s="194"/>
      <c r="Q318" s="194"/>
      <c r="R318" s="194"/>
      <c r="S318" s="194"/>
      <c r="T318" s="195"/>
      <c r="AT318" s="189" t="s">
        <v>152</v>
      </c>
      <c r="AU318" s="189" t="s">
        <v>79</v>
      </c>
      <c r="AV318" s="11" t="s">
        <v>79</v>
      </c>
      <c r="AW318" s="11" t="s">
        <v>33</v>
      </c>
      <c r="AX318" s="11" t="s">
        <v>69</v>
      </c>
      <c r="AY318" s="189" t="s">
        <v>126</v>
      </c>
    </row>
    <row r="319" spans="2:65" s="11" customFormat="1" ht="13.5">
      <c r="B319" s="188"/>
      <c r="D319" s="184" t="s">
        <v>152</v>
      </c>
      <c r="E319" s="189" t="s">
        <v>5</v>
      </c>
      <c r="F319" s="190" t="s">
        <v>553</v>
      </c>
      <c r="H319" s="191">
        <v>12</v>
      </c>
      <c r="I319" s="192"/>
      <c r="L319" s="188"/>
      <c r="M319" s="193"/>
      <c r="N319" s="194"/>
      <c r="O319" s="194"/>
      <c r="P319" s="194"/>
      <c r="Q319" s="194"/>
      <c r="R319" s="194"/>
      <c r="S319" s="194"/>
      <c r="T319" s="195"/>
      <c r="AT319" s="189" t="s">
        <v>152</v>
      </c>
      <c r="AU319" s="189" t="s">
        <v>79</v>
      </c>
      <c r="AV319" s="11" t="s">
        <v>79</v>
      </c>
      <c r="AW319" s="11" t="s">
        <v>33</v>
      </c>
      <c r="AX319" s="11" t="s">
        <v>69</v>
      </c>
      <c r="AY319" s="189" t="s">
        <v>126</v>
      </c>
    </row>
    <row r="320" spans="2:65" s="12" customFormat="1" ht="13.5">
      <c r="B320" s="196"/>
      <c r="D320" s="184" t="s">
        <v>152</v>
      </c>
      <c r="E320" s="197" t="s">
        <v>5</v>
      </c>
      <c r="F320" s="198" t="s">
        <v>154</v>
      </c>
      <c r="H320" s="199">
        <v>36</v>
      </c>
      <c r="I320" s="200"/>
      <c r="L320" s="196"/>
      <c r="M320" s="201"/>
      <c r="N320" s="202"/>
      <c r="O320" s="202"/>
      <c r="P320" s="202"/>
      <c r="Q320" s="202"/>
      <c r="R320" s="202"/>
      <c r="S320" s="202"/>
      <c r="T320" s="203"/>
      <c r="AT320" s="197" t="s">
        <v>152</v>
      </c>
      <c r="AU320" s="197" t="s">
        <v>79</v>
      </c>
      <c r="AV320" s="12" t="s">
        <v>133</v>
      </c>
      <c r="AW320" s="12" t="s">
        <v>33</v>
      </c>
      <c r="AX320" s="12" t="s">
        <v>77</v>
      </c>
      <c r="AY320" s="197" t="s">
        <v>126</v>
      </c>
    </row>
    <row r="321" spans="2:65" s="1" customFormat="1" ht="16.5" customHeight="1">
      <c r="B321" s="171"/>
      <c r="C321" s="172" t="s">
        <v>558</v>
      </c>
      <c r="D321" s="172" t="s">
        <v>128</v>
      </c>
      <c r="E321" s="173" t="s">
        <v>559</v>
      </c>
      <c r="F321" s="174" t="s">
        <v>560</v>
      </c>
      <c r="G321" s="175" t="s">
        <v>131</v>
      </c>
      <c r="H321" s="176">
        <v>36</v>
      </c>
      <c r="I321" s="177"/>
      <c r="J321" s="178">
        <f>ROUND(I321*H321,2)</f>
        <v>0</v>
      </c>
      <c r="K321" s="174" t="s">
        <v>5</v>
      </c>
      <c r="L321" s="39"/>
      <c r="M321" s="179" t="s">
        <v>5</v>
      </c>
      <c r="N321" s="180" t="s">
        <v>40</v>
      </c>
      <c r="O321" s="40"/>
      <c r="P321" s="181">
        <f>O321*H321</f>
        <v>0</v>
      </c>
      <c r="Q321" s="181">
        <v>0</v>
      </c>
      <c r="R321" s="181">
        <f>Q321*H321</f>
        <v>0</v>
      </c>
      <c r="S321" s="181">
        <v>0</v>
      </c>
      <c r="T321" s="182">
        <f>S321*H321</f>
        <v>0</v>
      </c>
      <c r="AR321" s="22" t="s">
        <v>133</v>
      </c>
      <c r="AT321" s="22" t="s">
        <v>128</v>
      </c>
      <c r="AU321" s="22" t="s">
        <v>79</v>
      </c>
      <c r="AY321" s="22" t="s">
        <v>126</v>
      </c>
      <c r="BE321" s="183">
        <f>IF(N321="základní",J321,0)</f>
        <v>0</v>
      </c>
      <c r="BF321" s="183">
        <f>IF(N321="snížená",J321,0)</f>
        <v>0</v>
      </c>
      <c r="BG321" s="183">
        <f>IF(N321="zákl. přenesená",J321,0)</f>
        <v>0</v>
      </c>
      <c r="BH321" s="183">
        <f>IF(N321="sníž. přenesená",J321,0)</f>
        <v>0</v>
      </c>
      <c r="BI321" s="183">
        <f>IF(N321="nulová",J321,0)</f>
        <v>0</v>
      </c>
      <c r="BJ321" s="22" t="s">
        <v>77</v>
      </c>
      <c r="BK321" s="183">
        <f>ROUND(I321*H321,2)</f>
        <v>0</v>
      </c>
      <c r="BL321" s="22" t="s">
        <v>133</v>
      </c>
      <c r="BM321" s="22" t="s">
        <v>561</v>
      </c>
    </row>
    <row r="322" spans="2:65" s="1" customFormat="1" ht="13.5">
      <c r="B322" s="39"/>
      <c r="D322" s="184" t="s">
        <v>135</v>
      </c>
      <c r="F322" s="185" t="s">
        <v>560</v>
      </c>
      <c r="I322" s="186"/>
      <c r="L322" s="39"/>
      <c r="M322" s="187"/>
      <c r="N322" s="40"/>
      <c r="O322" s="40"/>
      <c r="P322" s="40"/>
      <c r="Q322" s="40"/>
      <c r="R322" s="40"/>
      <c r="S322" s="40"/>
      <c r="T322" s="68"/>
      <c r="AT322" s="22" t="s">
        <v>135</v>
      </c>
      <c r="AU322" s="22" t="s">
        <v>79</v>
      </c>
    </row>
    <row r="323" spans="2:65" s="11" customFormat="1" ht="13.5">
      <c r="B323" s="188"/>
      <c r="D323" s="184" t="s">
        <v>152</v>
      </c>
      <c r="E323" s="189" t="s">
        <v>5</v>
      </c>
      <c r="F323" s="190" t="s">
        <v>551</v>
      </c>
      <c r="H323" s="191">
        <v>12</v>
      </c>
      <c r="I323" s="192"/>
      <c r="L323" s="188"/>
      <c r="M323" s="193"/>
      <c r="N323" s="194"/>
      <c r="O323" s="194"/>
      <c r="P323" s="194"/>
      <c r="Q323" s="194"/>
      <c r="R323" s="194"/>
      <c r="S323" s="194"/>
      <c r="T323" s="195"/>
      <c r="AT323" s="189" t="s">
        <v>152</v>
      </c>
      <c r="AU323" s="189" t="s">
        <v>79</v>
      </c>
      <c r="AV323" s="11" t="s">
        <v>79</v>
      </c>
      <c r="AW323" s="11" t="s">
        <v>33</v>
      </c>
      <c r="AX323" s="11" t="s">
        <v>69</v>
      </c>
      <c r="AY323" s="189" t="s">
        <v>126</v>
      </c>
    </row>
    <row r="324" spans="2:65" s="11" customFormat="1" ht="13.5">
      <c r="B324" s="188"/>
      <c r="D324" s="184" t="s">
        <v>152</v>
      </c>
      <c r="E324" s="189" t="s">
        <v>5</v>
      </c>
      <c r="F324" s="190" t="s">
        <v>552</v>
      </c>
      <c r="H324" s="191">
        <v>12</v>
      </c>
      <c r="I324" s="192"/>
      <c r="L324" s="188"/>
      <c r="M324" s="193"/>
      <c r="N324" s="194"/>
      <c r="O324" s="194"/>
      <c r="P324" s="194"/>
      <c r="Q324" s="194"/>
      <c r="R324" s="194"/>
      <c r="S324" s="194"/>
      <c r="T324" s="195"/>
      <c r="AT324" s="189" t="s">
        <v>152</v>
      </c>
      <c r="AU324" s="189" t="s">
        <v>79</v>
      </c>
      <c r="AV324" s="11" t="s">
        <v>79</v>
      </c>
      <c r="AW324" s="11" t="s">
        <v>33</v>
      </c>
      <c r="AX324" s="11" t="s">
        <v>69</v>
      </c>
      <c r="AY324" s="189" t="s">
        <v>126</v>
      </c>
    </row>
    <row r="325" spans="2:65" s="11" customFormat="1" ht="13.5">
      <c r="B325" s="188"/>
      <c r="D325" s="184" t="s">
        <v>152</v>
      </c>
      <c r="E325" s="189" t="s">
        <v>5</v>
      </c>
      <c r="F325" s="190" t="s">
        <v>553</v>
      </c>
      <c r="H325" s="191">
        <v>12</v>
      </c>
      <c r="I325" s="192"/>
      <c r="L325" s="188"/>
      <c r="M325" s="193"/>
      <c r="N325" s="194"/>
      <c r="O325" s="194"/>
      <c r="P325" s="194"/>
      <c r="Q325" s="194"/>
      <c r="R325" s="194"/>
      <c r="S325" s="194"/>
      <c r="T325" s="195"/>
      <c r="AT325" s="189" t="s">
        <v>152</v>
      </c>
      <c r="AU325" s="189" t="s">
        <v>79</v>
      </c>
      <c r="AV325" s="11" t="s">
        <v>79</v>
      </c>
      <c r="AW325" s="11" t="s">
        <v>33</v>
      </c>
      <c r="AX325" s="11" t="s">
        <v>69</v>
      </c>
      <c r="AY325" s="189" t="s">
        <v>126</v>
      </c>
    </row>
    <row r="326" spans="2:65" s="12" customFormat="1" ht="13.5">
      <c r="B326" s="196"/>
      <c r="D326" s="184" t="s">
        <v>152</v>
      </c>
      <c r="E326" s="197" t="s">
        <v>5</v>
      </c>
      <c r="F326" s="198" t="s">
        <v>154</v>
      </c>
      <c r="H326" s="199">
        <v>36</v>
      </c>
      <c r="I326" s="200"/>
      <c r="L326" s="196"/>
      <c r="M326" s="201"/>
      <c r="N326" s="202"/>
      <c r="O326" s="202"/>
      <c r="P326" s="202"/>
      <c r="Q326" s="202"/>
      <c r="R326" s="202"/>
      <c r="S326" s="202"/>
      <c r="T326" s="203"/>
      <c r="AT326" s="197" t="s">
        <v>152</v>
      </c>
      <c r="AU326" s="197" t="s">
        <v>79</v>
      </c>
      <c r="AV326" s="12" t="s">
        <v>133</v>
      </c>
      <c r="AW326" s="12" t="s">
        <v>33</v>
      </c>
      <c r="AX326" s="12" t="s">
        <v>77</v>
      </c>
      <c r="AY326" s="197" t="s">
        <v>126</v>
      </c>
    </row>
    <row r="327" spans="2:65" s="1" customFormat="1" ht="25.5" customHeight="1">
      <c r="B327" s="171"/>
      <c r="C327" s="172" t="s">
        <v>562</v>
      </c>
      <c r="D327" s="172" t="s">
        <v>128</v>
      </c>
      <c r="E327" s="173" t="s">
        <v>563</v>
      </c>
      <c r="F327" s="174" t="s">
        <v>564</v>
      </c>
      <c r="G327" s="175" t="s">
        <v>144</v>
      </c>
      <c r="H327" s="176">
        <v>60</v>
      </c>
      <c r="I327" s="177"/>
      <c r="J327" s="178">
        <f>ROUND(I327*H327,2)</f>
        <v>0</v>
      </c>
      <c r="K327" s="174" t="s">
        <v>5</v>
      </c>
      <c r="L327" s="39"/>
      <c r="M327" s="179" t="s">
        <v>5</v>
      </c>
      <c r="N327" s="180" t="s">
        <v>40</v>
      </c>
      <c r="O327" s="40"/>
      <c r="P327" s="181">
        <f>O327*H327</f>
        <v>0</v>
      </c>
      <c r="Q327" s="181">
        <v>0</v>
      </c>
      <c r="R327" s="181">
        <f>Q327*H327</f>
        <v>0</v>
      </c>
      <c r="S327" s="181">
        <v>0</v>
      </c>
      <c r="T327" s="182">
        <f>S327*H327</f>
        <v>0</v>
      </c>
      <c r="AR327" s="22" t="s">
        <v>133</v>
      </c>
      <c r="AT327" s="22" t="s">
        <v>128</v>
      </c>
      <c r="AU327" s="22" t="s">
        <v>79</v>
      </c>
      <c r="AY327" s="22" t="s">
        <v>126</v>
      </c>
      <c r="BE327" s="183">
        <f>IF(N327="základní",J327,0)</f>
        <v>0</v>
      </c>
      <c r="BF327" s="183">
        <f>IF(N327="snížená",J327,0)</f>
        <v>0</v>
      </c>
      <c r="BG327" s="183">
        <f>IF(N327="zákl. přenesená",J327,0)</f>
        <v>0</v>
      </c>
      <c r="BH327" s="183">
        <f>IF(N327="sníž. přenesená",J327,0)</f>
        <v>0</v>
      </c>
      <c r="BI327" s="183">
        <f>IF(N327="nulová",J327,0)</f>
        <v>0</v>
      </c>
      <c r="BJ327" s="22" t="s">
        <v>77</v>
      </c>
      <c r="BK327" s="183">
        <f>ROUND(I327*H327,2)</f>
        <v>0</v>
      </c>
      <c r="BL327" s="22" t="s">
        <v>133</v>
      </c>
      <c r="BM327" s="22" t="s">
        <v>565</v>
      </c>
    </row>
    <row r="328" spans="2:65" s="1" customFormat="1" ht="13.5">
      <c r="B328" s="39"/>
      <c r="D328" s="184" t="s">
        <v>135</v>
      </c>
      <c r="F328" s="185" t="s">
        <v>564</v>
      </c>
      <c r="I328" s="186"/>
      <c r="L328" s="39"/>
      <c r="M328" s="187"/>
      <c r="N328" s="40"/>
      <c r="O328" s="40"/>
      <c r="P328" s="40"/>
      <c r="Q328" s="40"/>
      <c r="R328" s="40"/>
      <c r="S328" s="40"/>
      <c r="T328" s="68"/>
      <c r="AT328" s="22" t="s">
        <v>135</v>
      </c>
      <c r="AU328" s="22" t="s">
        <v>79</v>
      </c>
    </row>
    <row r="329" spans="2:65" s="11" customFormat="1" ht="13.5">
      <c r="B329" s="188"/>
      <c r="D329" s="184" t="s">
        <v>152</v>
      </c>
      <c r="E329" s="189" t="s">
        <v>5</v>
      </c>
      <c r="F329" s="190" t="s">
        <v>566</v>
      </c>
      <c r="H329" s="191">
        <v>20</v>
      </c>
      <c r="I329" s="192"/>
      <c r="L329" s="188"/>
      <c r="M329" s="193"/>
      <c r="N329" s="194"/>
      <c r="O329" s="194"/>
      <c r="P329" s="194"/>
      <c r="Q329" s="194"/>
      <c r="R329" s="194"/>
      <c r="S329" s="194"/>
      <c r="T329" s="195"/>
      <c r="AT329" s="189" t="s">
        <v>152</v>
      </c>
      <c r="AU329" s="189" t="s">
        <v>79</v>
      </c>
      <c r="AV329" s="11" t="s">
        <v>79</v>
      </c>
      <c r="AW329" s="11" t="s">
        <v>33</v>
      </c>
      <c r="AX329" s="11" t="s">
        <v>69</v>
      </c>
      <c r="AY329" s="189" t="s">
        <v>126</v>
      </c>
    </row>
    <row r="330" spans="2:65" s="11" customFormat="1" ht="13.5">
      <c r="B330" s="188"/>
      <c r="D330" s="184" t="s">
        <v>152</v>
      </c>
      <c r="E330" s="189" t="s">
        <v>5</v>
      </c>
      <c r="F330" s="190" t="s">
        <v>567</v>
      </c>
      <c r="H330" s="191">
        <v>20</v>
      </c>
      <c r="I330" s="192"/>
      <c r="L330" s="188"/>
      <c r="M330" s="193"/>
      <c r="N330" s="194"/>
      <c r="O330" s="194"/>
      <c r="P330" s="194"/>
      <c r="Q330" s="194"/>
      <c r="R330" s="194"/>
      <c r="S330" s="194"/>
      <c r="T330" s="195"/>
      <c r="AT330" s="189" t="s">
        <v>152</v>
      </c>
      <c r="AU330" s="189" t="s">
        <v>79</v>
      </c>
      <c r="AV330" s="11" t="s">
        <v>79</v>
      </c>
      <c r="AW330" s="11" t="s">
        <v>33</v>
      </c>
      <c r="AX330" s="11" t="s">
        <v>69</v>
      </c>
      <c r="AY330" s="189" t="s">
        <v>126</v>
      </c>
    </row>
    <row r="331" spans="2:65" s="11" customFormat="1" ht="13.5">
      <c r="B331" s="188"/>
      <c r="D331" s="184" t="s">
        <v>152</v>
      </c>
      <c r="E331" s="189" t="s">
        <v>5</v>
      </c>
      <c r="F331" s="190" t="s">
        <v>568</v>
      </c>
      <c r="H331" s="191">
        <v>20</v>
      </c>
      <c r="I331" s="192"/>
      <c r="L331" s="188"/>
      <c r="M331" s="193"/>
      <c r="N331" s="194"/>
      <c r="O331" s="194"/>
      <c r="P331" s="194"/>
      <c r="Q331" s="194"/>
      <c r="R331" s="194"/>
      <c r="S331" s="194"/>
      <c r="T331" s="195"/>
      <c r="AT331" s="189" t="s">
        <v>152</v>
      </c>
      <c r="AU331" s="189" t="s">
        <v>79</v>
      </c>
      <c r="AV331" s="11" t="s">
        <v>79</v>
      </c>
      <c r="AW331" s="11" t="s">
        <v>33</v>
      </c>
      <c r="AX331" s="11" t="s">
        <v>69</v>
      </c>
      <c r="AY331" s="189" t="s">
        <v>126</v>
      </c>
    </row>
    <row r="332" spans="2:65" s="12" customFormat="1" ht="13.5">
      <c r="B332" s="196"/>
      <c r="D332" s="184" t="s">
        <v>152</v>
      </c>
      <c r="E332" s="197" t="s">
        <v>5</v>
      </c>
      <c r="F332" s="198" t="s">
        <v>154</v>
      </c>
      <c r="H332" s="199">
        <v>60</v>
      </c>
      <c r="I332" s="200"/>
      <c r="L332" s="196"/>
      <c r="M332" s="201"/>
      <c r="N332" s="202"/>
      <c r="O332" s="202"/>
      <c r="P332" s="202"/>
      <c r="Q332" s="202"/>
      <c r="R332" s="202"/>
      <c r="S332" s="202"/>
      <c r="T332" s="203"/>
      <c r="AT332" s="197" t="s">
        <v>152</v>
      </c>
      <c r="AU332" s="197" t="s">
        <v>79</v>
      </c>
      <c r="AV332" s="12" t="s">
        <v>133</v>
      </c>
      <c r="AW332" s="12" t="s">
        <v>33</v>
      </c>
      <c r="AX332" s="12" t="s">
        <v>77</v>
      </c>
      <c r="AY332" s="197" t="s">
        <v>126</v>
      </c>
    </row>
    <row r="333" spans="2:65" s="1" customFormat="1" ht="16.5" customHeight="1">
      <c r="B333" s="171"/>
      <c r="C333" s="172" t="s">
        <v>569</v>
      </c>
      <c r="D333" s="172" t="s">
        <v>128</v>
      </c>
      <c r="E333" s="173" t="s">
        <v>570</v>
      </c>
      <c r="F333" s="174" t="s">
        <v>571</v>
      </c>
      <c r="G333" s="175" t="s">
        <v>144</v>
      </c>
      <c r="H333" s="176">
        <v>60</v>
      </c>
      <c r="I333" s="177"/>
      <c r="J333" s="178">
        <f>ROUND(I333*H333,2)</f>
        <v>0</v>
      </c>
      <c r="K333" s="174" t="s">
        <v>5</v>
      </c>
      <c r="L333" s="39"/>
      <c r="M333" s="179" t="s">
        <v>5</v>
      </c>
      <c r="N333" s="180" t="s">
        <v>40</v>
      </c>
      <c r="O333" s="40"/>
      <c r="P333" s="181">
        <f>O333*H333</f>
        <v>0</v>
      </c>
      <c r="Q333" s="181">
        <v>0</v>
      </c>
      <c r="R333" s="181">
        <f>Q333*H333</f>
        <v>0</v>
      </c>
      <c r="S333" s="181">
        <v>0</v>
      </c>
      <c r="T333" s="182">
        <f>S333*H333</f>
        <v>0</v>
      </c>
      <c r="AR333" s="22" t="s">
        <v>133</v>
      </c>
      <c r="AT333" s="22" t="s">
        <v>128</v>
      </c>
      <c r="AU333" s="22" t="s">
        <v>79</v>
      </c>
      <c r="AY333" s="22" t="s">
        <v>126</v>
      </c>
      <c r="BE333" s="183">
        <f>IF(N333="základní",J333,0)</f>
        <v>0</v>
      </c>
      <c r="BF333" s="183">
        <f>IF(N333="snížená",J333,0)</f>
        <v>0</v>
      </c>
      <c r="BG333" s="183">
        <f>IF(N333="zákl. přenesená",J333,0)</f>
        <v>0</v>
      </c>
      <c r="BH333" s="183">
        <f>IF(N333="sníž. přenesená",J333,0)</f>
        <v>0</v>
      </c>
      <c r="BI333" s="183">
        <f>IF(N333="nulová",J333,0)</f>
        <v>0</v>
      </c>
      <c r="BJ333" s="22" t="s">
        <v>77</v>
      </c>
      <c r="BK333" s="183">
        <f>ROUND(I333*H333,2)</f>
        <v>0</v>
      </c>
      <c r="BL333" s="22" t="s">
        <v>133</v>
      </c>
      <c r="BM333" s="22" t="s">
        <v>572</v>
      </c>
    </row>
    <row r="334" spans="2:65" s="1" customFormat="1" ht="13.5">
      <c r="B334" s="39"/>
      <c r="D334" s="184" t="s">
        <v>135</v>
      </c>
      <c r="F334" s="185" t="s">
        <v>571</v>
      </c>
      <c r="I334" s="186"/>
      <c r="L334" s="39"/>
      <c r="M334" s="187"/>
      <c r="N334" s="40"/>
      <c r="O334" s="40"/>
      <c r="P334" s="40"/>
      <c r="Q334" s="40"/>
      <c r="R334" s="40"/>
      <c r="S334" s="40"/>
      <c r="T334" s="68"/>
      <c r="AT334" s="22" t="s">
        <v>135</v>
      </c>
      <c r="AU334" s="22" t="s">
        <v>79</v>
      </c>
    </row>
    <row r="335" spans="2:65" s="11" customFormat="1" ht="13.5">
      <c r="B335" s="188"/>
      <c r="D335" s="184" t="s">
        <v>152</v>
      </c>
      <c r="E335" s="189" t="s">
        <v>5</v>
      </c>
      <c r="F335" s="190" t="s">
        <v>566</v>
      </c>
      <c r="H335" s="191">
        <v>20</v>
      </c>
      <c r="I335" s="192"/>
      <c r="L335" s="188"/>
      <c r="M335" s="193"/>
      <c r="N335" s="194"/>
      <c r="O335" s="194"/>
      <c r="P335" s="194"/>
      <c r="Q335" s="194"/>
      <c r="R335" s="194"/>
      <c r="S335" s="194"/>
      <c r="T335" s="195"/>
      <c r="AT335" s="189" t="s">
        <v>152</v>
      </c>
      <c r="AU335" s="189" t="s">
        <v>79</v>
      </c>
      <c r="AV335" s="11" t="s">
        <v>79</v>
      </c>
      <c r="AW335" s="11" t="s">
        <v>33</v>
      </c>
      <c r="AX335" s="11" t="s">
        <v>69</v>
      </c>
      <c r="AY335" s="189" t="s">
        <v>126</v>
      </c>
    </row>
    <row r="336" spans="2:65" s="11" customFormat="1" ht="13.5">
      <c r="B336" s="188"/>
      <c r="D336" s="184" t="s">
        <v>152</v>
      </c>
      <c r="E336" s="189" t="s">
        <v>5</v>
      </c>
      <c r="F336" s="190" t="s">
        <v>567</v>
      </c>
      <c r="H336" s="191">
        <v>20</v>
      </c>
      <c r="I336" s="192"/>
      <c r="L336" s="188"/>
      <c r="M336" s="193"/>
      <c r="N336" s="194"/>
      <c r="O336" s="194"/>
      <c r="P336" s="194"/>
      <c r="Q336" s="194"/>
      <c r="R336" s="194"/>
      <c r="S336" s="194"/>
      <c r="T336" s="195"/>
      <c r="AT336" s="189" t="s">
        <v>152</v>
      </c>
      <c r="AU336" s="189" t="s">
        <v>79</v>
      </c>
      <c r="AV336" s="11" t="s">
        <v>79</v>
      </c>
      <c r="AW336" s="11" t="s">
        <v>33</v>
      </c>
      <c r="AX336" s="11" t="s">
        <v>69</v>
      </c>
      <c r="AY336" s="189" t="s">
        <v>126</v>
      </c>
    </row>
    <row r="337" spans="2:65" s="11" customFormat="1" ht="13.5">
      <c r="B337" s="188"/>
      <c r="D337" s="184" t="s">
        <v>152</v>
      </c>
      <c r="E337" s="189" t="s">
        <v>5</v>
      </c>
      <c r="F337" s="190" t="s">
        <v>568</v>
      </c>
      <c r="H337" s="191">
        <v>20</v>
      </c>
      <c r="I337" s="192"/>
      <c r="L337" s="188"/>
      <c r="M337" s="193"/>
      <c r="N337" s="194"/>
      <c r="O337" s="194"/>
      <c r="P337" s="194"/>
      <c r="Q337" s="194"/>
      <c r="R337" s="194"/>
      <c r="S337" s="194"/>
      <c r="T337" s="195"/>
      <c r="AT337" s="189" t="s">
        <v>152</v>
      </c>
      <c r="AU337" s="189" t="s">
        <v>79</v>
      </c>
      <c r="AV337" s="11" t="s">
        <v>79</v>
      </c>
      <c r="AW337" s="11" t="s">
        <v>33</v>
      </c>
      <c r="AX337" s="11" t="s">
        <v>69</v>
      </c>
      <c r="AY337" s="189" t="s">
        <v>126</v>
      </c>
    </row>
    <row r="338" spans="2:65" s="12" customFormat="1" ht="13.5">
      <c r="B338" s="196"/>
      <c r="D338" s="184" t="s">
        <v>152</v>
      </c>
      <c r="E338" s="197" t="s">
        <v>5</v>
      </c>
      <c r="F338" s="198" t="s">
        <v>154</v>
      </c>
      <c r="H338" s="199">
        <v>60</v>
      </c>
      <c r="I338" s="200"/>
      <c r="L338" s="196"/>
      <c r="M338" s="201"/>
      <c r="N338" s="202"/>
      <c r="O338" s="202"/>
      <c r="P338" s="202"/>
      <c r="Q338" s="202"/>
      <c r="R338" s="202"/>
      <c r="S338" s="202"/>
      <c r="T338" s="203"/>
      <c r="AT338" s="197" t="s">
        <v>152</v>
      </c>
      <c r="AU338" s="197" t="s">
        <v>79</v>
      </c>
      <c r="AV338" s="12" t="s">
        <v>133</v>
      </c>
      <c r="AW338" s="12" t="s">
        <v>33</v>
      </c>
      <c r="AX338" s="12" t="s">
        <v>77</v>
      </c>
      <c r="AY338" s="197" t="s">
        <v>126</v>
      </c>
    </row>
    <row r="339" spans="2:65" s="1" customFormat="1" ht="16.5" customHeight="1">
      <c r="B339" s="171"/>
      <c r="C339" s="172" t="s">
        <v>573</v>
      </c>
      <c r="D339" s="172" t="s">
        <v>128</v>
      </c>
      <c r="E339" s="173" t="s">
        <v>574</v>
      </c>
      <c r="F339" s="174" t="s">
        <v>575</v>
      </c>
      <c r="G339" s="175" t="s">
        <v>131</v>
      </c>
      <c r="H339" s="176">
        <v>12</v>
      </c>
      <c r="I339" s="177"/>
      <c r="J339" s="178">
        <f>ROUND(I339*H339,2)</f>
        <v>0</v>
      </c>
      <c r="K339" s="174" t="s">
        <v>5</v>
      </c>
      <c r="L339" s="39"/>
      <c r="M339" s="179" t="s">
        <v>5</v>
      </c>
      <c r="N339" s="180" t="s">
        <v>40</v>
      </c>
      <c r="O339" s="40"/>
      <c r="P339" s="181">
        <f>O339*H339</f>
        <v>0</v>
      </c>
      <c r="Q339" s="181">
        <v>0</v>
      </c>
      <c r="R339" s="181">
        <f>Q339*H339</f>
        <v>0</v>
      </c>
      <c r="S339" s="181">
        <v>0</v>
      </c>
      <c r="T339" s="182">
        <f>S339*H339</f>
        <v>0</v>
      </c>
      <c r="AR339" s="22" t="s">
        <v>133</v>
      </c>
      <c r="AT339" s="22" t="s">
        <v>128</v>
      </c>
      <c r="AU339" s="22" t="s">
        <v>79</v>
      </c>
      <c r="AY339" s="22" t="s">
        <v>126</v>
      </c>
      <c r="BE339" s="183">
        <f>IF(N339="základní",J339,0)</f>
        <v>0</v>
      </c>
      <c r="BF339" s="183">
        <f>IF(N339="snížená",J339,0)</f>
        <v>0</v>
      </c>
      <c r="BG339" s="183">
        <f>IF(N339="zákl. přenesená",J339,0)</f>
        <v>0</v>
      </c>
      <c r="BH339" s="183">
        <f>IF(N339="sníž. přenesená",J339,0)</f>
        <v>0</v>
      </c>
      <c r="BI339" s="183">
        <f>IF(N339="nulová",J339,0)</f>
        <v>0</v>
      </c>
      <c r="BJ339" s="22" t="s">
        <v>77</v>
      </c>
      <c r="BK339" s="183">
        <f>ROUND(I339*H339,2)</f>
        <v>0</v>
      </c>
      <c r="BL339" s="22" t="s">
        <v>133</v>
      </c>
      <c r="BM339" s="22" t="s">
        <v>576</v>
      </c>
    </row>
    <row r="340" spans="2:65" s="1" customFormat="1" ht="13.5">
      <c r="B340" s="39"/>
      <c r="D340" s="184" t="s">
        <v>135</v>
      </c>
      <c r="F340" s="185" t="s">
        <v>575</v>
      </c>
      <c r="I340" s="186"/>
      <c r="L340" s="39"/>
      <c r="M340" s="187"/>
      <c r="N340" s="40"/>
      <c r="O340" s="40"/>
      <c r="P340" s="40"/>
      <c r="Q340" s="40"/>
      <c r="R340" s="40"/>
      <c r="S340" s="40"/>
      <c r="T340" s="68"/>
      <c r="AT340" s="22" t="s">
        <v>135</v>
      </c>
      <c r="AU340" s="22" t="s">
        <v>79</v>
      </c>
    </row>
    <row r="341" spans="2:65" s="10" customFormat="1" ht="29.85" customHeight="1">
      <c r="B341" s="158"/>
      <c r="D341" s="159" t="s">
        <v>68</v>
      </c>
      <c r="E341" s="169" t="s">
        <v>577</v>
      </c>
      <c r="F341" s="169" t="s">
        <v>578</v>
      </c>
      <c r="I341" s="161"/>
      <c r="J341" s="170">
        <f>BK341</f>
        <v>0</v>
      </c>
      <c r="L341" s="158"/>
      <c r="M341" s="163"/>
      <c r="N341" s="164"/>
      <c r="O341" s="164"/>
      <c r="P341" s="165">
        <f>SUM(P342:P365)</f>
        <v>0</v>
      </c>
      <c r="Q341" s="164"/>
      <c r="R341" s="165">
        <f>SUM(R342:R365)</f>
        <v>0</v>
      </c>
      <c r="S341" s="164"/>
      <c r="T341" s="166">
        <f>SUM(T342:T365)</f>
        <v>0</v>
      </c>
      <c r="AR341" s="159" t="s">
        <v>77</v>
      </c>
      <c r="AT341" s="167" t="s">
        <v>68</v>
      </c>
      <c r="AU341" s="167" t="s">
        <v>77</v>
      </c>
      <c r="AY341" s="159" t="s">
        <v>126</v>
      </c>
      <c r="BK341" s="168">
        <f>SUM(BK342:BK365)</f>
        <v>0</v>
      </c>
    </row>
    <row r="342" spans="2:65" s="1" customFormat="1" ht="16.5" customHeight="1">
      <c r="B342" s="171"/>
      <c r="C342" s="172" t="s">
        <v>579</v>
      </c>
      <c r="D342" s="172" t="s">
        <v>128</v>
      </c>
      <c r="E342" s="173" t="s">
        <v>580</v>
      </c>
      <c r="F342" s="174" t="s">
        <v>581</v>
      </c>
      <c r="G342" s="175" t="s">
        <v>353</v>
      </c>
      <c r="H342" s="176">
        <v>973.24199999999996</v>
      </c>
      <c r="I342" s="177"/>
      <c r="J342" s="178">
        <f>ROUND(I342*H342,2)</f>
        <v>0</v>
      </c>
      <c r="K342" s="174" t="s">
        <v>145</v>
      </c>
      <c r="L342" s="39"/>
      <c r="M342" s="179" t="s">
        <v>5</v>
      </c>
      <c r="N342" s="180" t="s">
        <v>40</v>
      </c>
      <c r="O342" s="40"/>
      <c r="P342" s="181">
        <f>O342*H342</f>
        <v>0</v>
      </c>
      <c r="Q342" s="181">
        <v>0</v>
      </c>
      <c r="R342" s="181">
        <f>Q342*H342</f>
        <v>0</v>
      </c>
      <c r="S342" s="181">
        <v>0</v>
      </c>
      <c r="T342" s="182">
        <f>S342*H342</f>
        <v>0</v>
      </c>
      <c r="AR342" s="22" t="s">
        <v>133</v>
      </c>
      <c r="AT342" s="22" t="s">
        <v>128</v>
      </c>
      <c r="AU342" s="22" t="s">
        <v>79</v>
      </c>
      <c r="AY342" s="22" t="s">
        <v>126</v>
      </c>
      <c r="BE342" s="183">
        <f>IF(N342="základní",J342,0)</f>
        <v>0</v>
      </c>
      <c r="BF342" s="183">
        <f>IF(N342="snížená",J342,0)</f>
        <v>0</v>
      </c>
      <c r="BG342" s="183">
        <f>IF(N342="zákl. přenesená",J342,0)</f>
        <v>0</v>
      </c>
      <c r="BH342" s="183">
        <f>IF(N342="sníž. přenesená",J342,0)</f>
        <v>0</v>
      </c>
      <c r="BI342" s="183">
        <f>IF(N342="nulová",J342,0)</f>
        <v>0</v>
      </c>
      <c r="BJ342" s="22" t="s">
        <v>77</v>
      </c>
      <c r="BK342" s="183">
        <f>ROUND(I342*H342,2)</f>
        <v>0</v>
      </c>
      <c r="BL342" s="22" t="s">
        <v>133</v>
      </c>
      <c r="BM342" s="22" t="s">
        <v>582</v>
      </c>
    </row>
    <row r="343" spans="2:65" s="1" customFormat="1" ht="27">
      <c r="B343" s="39"/>
      <c r="D343" s="184" t="s">
        <v>135</v>
      </c>
      <c r="F343" s="185" t="s">
        <v>583</v>
      </c>
      <c r="I343" s="186"/>
      <c r="L343" s="39"/>
      <c r="M343" s="187"/>
      <c r="N343" s="40"/>
      <c r="O343" s="40"/>
      <c r="P343" s="40"/>
      <c r="Q343" s="40"/>
      <c r="R343" s="40"/>
      <c r="S343" s="40"/>
      <c r="T343" s="68"/>
      <c r="AT343" s="22" t="s">
        <v>135</v>
      </c>
      <c r="AU343" s="22" t="s">
        <v>79</v>
      </c>
    </row>
    <row r="344" spans="2:65" s="11" customFormat="1" ht="13.5">
      <c r="B344" s="188"/>
      <c r="D344" s="184" t="s">
        <v>152</v>
      </c>
      <c r="E344" s="189" t="s">
        <v>5</v>
      </c>
      <c r="F344" s="190" t="s">
        <v>584</v>
      </c>
      <c r="H344" s="191">
        <v>950</v>
      </c>
      <c r="I344" s="192"/>
      <c r="L344" s="188"/>
      <c r="M344" s="193"/>
      <c r="N344" s="194"/>
      <c r="O344" s="194"/>
      <c r="P344" s="194"/>
      <c r="Q344" s="194"/>
      <c r="R344" s="194"/>
      <c r="S344" s="194"/>
      <c r="T344" s="195"/>
      <c r="AT344" s="189" t="s">
        <v>152</v>
      </c>
      <c r="AU344" s="189" t="s">
        <v>79</v>
      </c>
      <c r="AV344" s="11" t="s">
        <v>79</v>
      </c>
      <c r="AW344" s="11" t="s">
        <v>33</v>
      </c>
      <c r="AX344" s="11" t="s">
        <v>69</v>
      </c>
      <c r="AY344" s="189" t="s">
        <v>126</v>
      </c>
    </row>
    <row r="345" spans="2:65" s="11" customFormat="1" ht="13.5">
      <c r="B345" s="188"/>
      <c r="D345" s="184" t="s">
        <v>152</v>
      </c>
      <c r="E345" s="189" t="s">
        <v>5</v>
      </c>
      <c r="F345" s="190" t="s">
        <v>585</v>
      </c>
      <c r="H345" s="191">
        <v>23.242000000000001</v>
      </c>
      <c r="I345" s="192"/>
      <c r="L345" s="188"/>
      <c r="M345" s="193"/>
      <c r="N345" s="194"/>
      <c r="O345" s="194"/>
      <c r="P345" s="194"/>
      <c r="Q345" s="194"/>
      <c r="R345" s="194"/>
      <c r="S345" s="194"/>
      <c r="T345" s="195"/>
      <c r="AT345" s="189" t="s">
        <v>152</v>
      </c>
      <c r="AU345" s="189" t="s">
        <v>79</v>
      </c>
      <c r="AV345" s="11" t="s">
        <v>79</v>
      </c>
      <c r="AW345" s="11" t="s">
        <v>33</v>
      </c>
      <c r="AX345" s="11" t="s">
        <v>69</v>
      </c>
      <c r="AY345" s="189" t="s">
        <v>126</v>
      </c>
    </row>
    <row r="346" spans="2:65" s="12" customFormat="1" ht="13.5">
      <c r="B346" s="196"/>
      <c r="D346" s="184" t="s">
        <v>152</v>
      </c>
      <c r="E346" s="197" t="s">
        <v>5</v>
      </c>
      <c r="F346" s="198" t="s">
        <v>154</v>
      </c>
      <c r="H346" s="199">
        <v>973.24199999999996</v>
      </c>
      <c r="I346" s="200"/>
      <c r="L346" s="196"/>
      <c r="M346" s="201"/>
      <c r="N346" s="202"/>
      <c r="O346" s="202"/>
      <c r="P346" s="202"/>
      <c r="Q346" s="202"/>
      <c r="R346" s="202"/>
      <c r="S346" s="202"/>
      <c r="T346" s="203"/>
      <c r="AT346" s="197" t="s">
        <v>152</v>
      </c>
      <c r="AU346" s="197" t="s">
        <v>79</v>
      </c>
      <c r="AV346" s="12" t="s">
        <v>133</v>
      </c>
      <c r="AW346" s="12" t="s">
        <v>33</v>
      </c>
      <c r="AX346" s="12" t="s">
        <v>77</v>
      </c>
      <c r="AY346" s="197" t="s">
        <v>126</v>
      </c>
    </row>
    <row r="347" spans="2:65" s="1" customFormat="1" ht="16.5" customHeight="1">
      <c r="B347" s="171"/>
      <c r="C347" s="172" t="s">
        <v>586</v>
      </c>
      <c r="D347" s="172" t="s">
        <v>128</v>
      </c>
      <c r="E347" s="173" t="s">
        <v>587</v>
      </c>
      <c r="F347" s="174" t="s">
        <v>588</v>
      </c>
      <c r="G347" s="175" t="s">
        <v>353</v>
      </c>
      <c r="H347" s="176">
        <v>15571.871999999999</v>
      </c>
      <c r="I347" s="177"/>
      <c r="J347" s="178">
        <f>ROUND(I347*H347,2)</f>
        <v>0</v>
      </c>
      <c r="K347" s="174" t="s">
        <v>145</v>
      </c>
      <c r="L347" s="39"/>
      <c r="M347" s="179" t="s">
        <v>5</v>
      </c>
      <c r="N347" s="180" t="s">
        <v>40</v>
      </c>
      <c r="O347" s="40"/>
      <c r="P347" s="181">
        <f>O347*H347</f>
        <v>0</v>
      </c>
      <c r="Q347" s="181">
        <v>0</v>
      </c>
      <c r="R347" s="181">
        <f>Q347*H347</f>
        <v>0</v>
      </c>
      <c r="S347" s="181">
        <v>0</v>
      </c>
      <c r="T347" s="182">
        <f>S347*H347</f>
        <v>0</v>
      </c>
      <c r="AR347" s="22" t="s">
        <v>133</v>
      </c>
      <c r="AT347" s="22" t="s">
        <v>128</v>
      </c>
      <c r="AU347" s="22" t="s">
        <v>79</v>
      </c>
      <c r="AY347" s="22" t="s">
        <v>126</v>
      </c>
      <c r="BE347" s="183">
        <f>IF(N347="základní",J347,0)</f>
        <v>0</v>
      </c>
      <c r="BF347" s="183">
        <f>IF(N347="snížená",J347,0)</f>
        <v>0</v>
      </c>
      <c r="BG347" s="183">
        <f>IF(N347="zákl. přenesená",J347,0)</f>
        <v>0</v>
      </c>
      <c r="BH347" s="183">
        <f>IF(N347="sníž. přenesená",J347,0)</f>
        <v>0</v>
      </c>
      <c r="BI347" s="183">
        <f>IF(N347="nulová",J347,0)</f>
        <v>0</v>
      </c>
      <c r="BJ347" s="22" t="s">
        <v>77</v>
      </c>
      <c r="BK347" s="183">
        <f>ROUND(I347*H347,2)</f>
        <v>0</v>
      </c>
      <c r="BL347" s="22" t="s">
        <v>133</v>
      </c>
      <c r="BM347" s="22" t="s">
        <v>589</v>
      </c>
    </row>
    <row r="348" spans="2:65" s="1" customFormat="1" ht="27">
      <c r="B348" s="39"/>
      <c r="D348" s="184" t="s">
        <v>135</v>
      </c>
      <c r="F348" s="185" t="s">
        <v>590</v>
      </c>
      <c r="I348" s="186"/>
      <c r="L348" s="39"/>
      <c r="M348" s="187"/>
      <c r="N348" s="40"/>
      <c r="O348" s="40"/>
      <c r="P348" s="40"/>
      <c r="Q348" s="40"/>
      <c r="R348" s="40"/>
      <c r="S348" s="40"/>
      <c r="T348" s="68"/>
      <c r="AT348" s="22" t="s">
        <v>135</v>
      </c>
      <c r="AU348" s="22" t="s">
        <v>79</v>
      </c>
    </row>
    <row r="349" spans="2:65" s="11" customFormat="1" ht="13.5">
      <c r="B349" s="188"/>
      <c r="D349" s="184" t="s">
        <v>152</v>
      </c>
      <c r="E349" s="189" t="s">
        <v>5</v>
      </c>
      <c r="F349" s="190" t="s">
        <v>591</v>
      </c>
      <c r="H349" s="191">
        <v>15571.871999999999</v>
      </c>
      <c r="I349" s="192"/>
      <c r="L349" s="188"/>
      <c r="M349" s="193"/>
      <c r="N349" s="194"/>
      <c r="O349" s="194"/>
      <c r="P349" s="194"/>
      <c r="Q349" s="194"/>
      <c r="R349" s="194"/>
      <c r="S349" s="194"/>
      <c r="T349" s="195"/>
      <c r="AT349" s="189" t="s">
        <v>152</v>
      </c>
      <c r="AU349" s="189" t="s">
        <v>79</v>
      </c>
      <c r="AV349" s="11" t="s">
        <v>79</v>
      </c>
      <c r="AW349" s="11" t="s">
        <v>33</v>
      </c>
      <c r="AX349" s="11" t="s">
        <v>77</v>
      </c>
      <c r="AY349" s="189" t="s">
        <v>126</v>
      </c>
    </row>
    <row r="350" spans="2:65" s="1" customFormat="1" ht="16.5" customHeight="1">
      <c r="B350" s="171"/>
      <c r="C350" s="172" t="s">
        <v>592</v>
      </c>
      <c r="D350" s="172" t="s">
        <v>128</v>
      </c>
      <c r="E350" s="173" t="s">
        <v>593</v>
      </c>
      <c r="F350" s="174" t="s">
        <v>594</v>
      </c>
      <c r="G350" s="175" t="s">
        <v>353</v>
      </c>
      <c r="H350" s="176">
        <v>99.216999999999999</v>
      </c>
      <c r="I350" s="177"/>
      <c r="J350" s="178">
        <f>ROUND(I350*H350,2)</f>
        <v>0</v>
      </c>
      <c r="K350" s="174" t="s">
        <v>145</v>
      </c>
      <c r="L350" s="39"/>
      <c r="M350" s="179" t="s">
        <v>5</v>
      </c>
      <c r="N350" s="180" t="s">
        <v>40</v>
      </c>
      <c r="O350" s="40"/>
      <c r="P350" s="181">
        <f>O350*H350</f>
        <v>0</v>
      </c>
      <c r="Q350" s="181">
        <v>0</v>
      </c>
      <c r="R350" s="181">
        <f>Q350*H350</f>
        <v>0</v>
      </c>
      <c r="S350" s="181">
        <v>0</v>
      </c>
      <c r="T350" s="182">
        <f>S350*H350</f>
        <v>0</v>
      </c>
      <c r="AR350" s="22" t="s">
        <v>133</v>
      </c>
      <c r="AT350" s="22" t="s">
        <v>128</v>
      </c>
      <c r="AU350" s="22" t="s">
        <v>79</v>
      </c>
      <c r="AY350" s="22" t="s">
        <v>126</v>
      </c>
      <c r="BE350" s="183">
        <f>IF(N350="základní",J350,0)</f>
        <v>0</v>
      </c>
      <c r="BF350" s="183">
        <f>IF(N350="snížená",J350,0)</f>
        <v>0</v>
      </c>
      <c r="BG350" s="183">
        <f>IF(N350="zákl. přenesená",J350,0)</f>
        <v>0</v>
      </c>
      <c r="BH350" s="183">
        <f>IF(N350="sníž. přenesená",J350,0)</f>
        <v>0</v>
      </c>
      <c r="BI350" s="183">
        <f>IF(N350="nulová",J350,0)</f>
        <v>0</v>
      </c>
      <c r="BJ350" s="22" t="s">
        <v>77</v>
      </c>
      <c r="BK350" s="183">
        <f>ROUND(I350*H350,2)</f>
        <v>0</v>
      </c>
      <c r="BL350" s="22" t="s">
        <v>133</v>
      </c>
      <c r="BM350" s="22" t="s">
        <v>595</v>
      </c>
    </row>
    <row r="351" spans="2:65" s="1" customFormat="1" ht="27">
      <c r="B351" s="39"/>
      <c r="D351" s="184" t="s">
        <v>135</v>
      </c>
      <c r="F351" s="185" t="s">
        <v>596</v>
      </c>
      <c r="I351" s="186"/>
      <c r="L351" s="39"/>
      <c r="M351" s="187"/>
      <c r="N351" s="40"/>
      <c r="O351" s="40"/>
      <c r="P351" s="40"/>
      <c r="Q351" s="40"/>
      <c r="R351" s="40"/>
      <c r="S351" s="40"/>
      <c r="T351" s="68"/>
      <c r="AT351" s="22" t="s">
        <v>135</v>
      </c>
      <c r="AU351" s="22" t="s">
        <v>79</v>
      </c>
    </row>
    <row r="352" spans="2:65" s="11" customFormat="1" ht="13.5">
      <c r="B352" s="188"/>
      <c r="D352" s="184" t="s">
        <v>152</v>
      </c>
      <c r="E352" s="189" t="s">
        <v>5</v>
      </c>
      <c r="F352" s="190" t="s">
        <v>597</v>
      </c>
      <c r="H352" s="191">
        <v>99.216999999999999</v>
      </c>
      <c r="I352" s="192"/>
      <c r="L352" s="188"/>
      <c r="M352" s="193"/>
      <c r="N352" s="194"/>
      <c r="O352" s="194"/>
      <c r="P352" s="194"/>
      <c r="Q352" s="194"/>
      <c r="R352" s="194"/>
      <c r="S352" s="194"/>
      <c r="T352" s="195"/>
      <c r="AT352" s="189" t="s">
        <v>152</v>
      </c>
      <c r="AU352" s="189" t="s">
        <v>79</v>
      </c>
      <c r="AV352" s="11" t="s">
        <v>79</v>
      </c>
      <c r="AW352" s="11" t="s">
        <v>33</v>
      </c>
      <c r="AX352" s="11" t="s">
        <v>77</v>
      </c>
      <c r="AY352" s="189" t="s">
        <v>126</v>
      </c>
    </row>
    <row r="353" spans="2:65" s="1" customFormat="1" ht="16.5" customHeight="1">
      <c r="B353" s="171"/>
      <c r="C353" s="172" t="s">
        <v>598</v>
      </c>
      <c r="D353" s="172" t="s">
        <v>128</v>
      </c>
      <c r="E353" s="173" t="s">
        <v>599</v>
      </c>
      <c r="F353" s="174" t="s">
        <v>600</v>
      </c>
      <c r="G353" s="175" t="s">
        <v>353</v>
      </c>
      <c r="H353" s="176">
        <v>879.43600000000004</v>
      </c>
      <c r="I353" s="177"/>
      <c r="J353" s="178">
        <f>ROUND(I353*H353,2)</f>
        <v>0</v>
      </c>
      <c r="K353" s="174" t="s">
        <v>145</v>
      </c>
      <c r="L353" s="39"/>
      <c r="M353" s="179" t="s">
        <v>5</v>
      </c>
      <c r="N353" s="180" t="s">
        <v>40</v>
      </c>
      <c r="O353" s="40"/>
      <c r="P353" s="181">
        <f>O353*H353</f>
        <v>0</v>
      </c>
      <c r="Q353" s="181">
        <v>0</v>
      </c>
      <c r="R353" s="181">
        <f>Q353*H353</f>
        <v>0</v>
      </c>
      <c r="S353" s="181">
        <v>0</v>
      </c>
      <c r="T353" s="182">
        <f>S353*H353</f>
        <v>0</v>
      </c>
      <c r="AR353" s="22" t="s">
        <v>133</v>
      </c>
      <c r="AT353" s="22" t="s">
        <v>128</v>
      </c>
      <c r="AU353" s="22" t="s">
        <v>79</v>
      </c>
      <c r="AY353" s="22" t="s">
        <v>126</v>
      </c>
      <c r="BE353" s="183">
        <f>IF(N353="základní",J353,0)</f>
        <v>0</v>
      </c>
      <c r="BF353" s="183">
        <f>IF(N353="snížená",J353,0)</f>
        <v>0</v>
      </c>
      <c r="BG353" s="183">
        <f>IF(N353="zákl. přenesená",J353,0)</f>
        <v>0</v>
      </c>
      <c r="BH353" s="183">
        <f>IF(N353="sníž. přenesená",J353,0)</f>
        <v>0</v>
      </c>
      <c r="BI353" s="183">
        <f>IF(N353="nulová",J353,0)</f>
        <v>0</v>
      </c>
      <c r="BJ353" s="22" t="s">
        <v>77</v>
      </c>
      <c r="BK353" s="183">
        <f>ROUND(I353*H353,2)</f>
        <v>0</v>
      </c>
      <c r="BL353" s="22" t="s">
        <v>133</v>
      </c>
      <c r="BM353" s="22" t="s">
        <v>601</v>
      </c>
    </row>
    <row r="354" spans="2:65" s="1" customFormat="1" ht="27">
      <c r="B354" s="39"/>
      <c r="D354" s="184" t="s">
        <v>135</v>
      </c>
      <c r="F354" s="185" t="s">
        <v>590</v>
      </c>
      <c r="I354" s="186"/>
      <c r="L354" s="39"/>
      <c r="M354" s="187"/>
      <c r="N354" s="40"/>
      <c r="O354" s="40"/>
      <c r="P354" s="40"/>
      <c r="Q354" s="40"/>
      <c r="R354" s="40"/>
      <c r="S354" s="40"/>
      <c r="T354" s="68"/>
      <c r="AT354" s="22" t="s">
        <v>135</v>
      </c>
      <c r="AU354" s="22" t="s">
        <v>79</v>
      </c>
    </row>
    <row r="355" spans="2:65" s="11" customFormat="1" ht="13.5">
      <c r="B355" s="188"/>
      <c r="D355" s="184" t="s">
        <v>152</v>
      </c>
      <c r="E355" s="189" t="s">
        <v>5</v>
      </c>
      <c r="F355" s="190" t="s">
        <v>602</v>
      </c>
      <c r="H355" s="191">
        <v>778.28800000000001</v>
      </c>
      <c r="I355" s="192"/>
      <c r="L355" s="188"/>
      <c r="M355" s="193"/>
      <c r="N355" s="194"/>
      <c r="O355" s="194"/>
      <c r="P355" s="194"/>
      <c r="Q355" s="194"/>
      <c r="R355" s="194"/>
      <c r="S355" s="194"/>
      <c r="T355" s="195"/>
      <c r="AT355" s="189" t="s">
        <v>152</v>
      </c>
      <c r="AU355" s="189" t="s">
        <v>79</v>
      </c>
      <c r="AV355" s="11" t="s">
        <v>79</v>
      </c>
      <c r="AW355" s="11" t="s">
        <v>33</v>
      </c>
      <c r="AX355" s="11" t="s">
        <v>69</v>
      </c>
      <c r="AY355" s="189" t="s">
        <v>126</v>
      </c>
    </row>
    <row r="356" spans="2:65" s="11" customFormat="1" ht="13.5">
      <c r="B356" s="188"/>
      <c r="D356" s="184" t="s">
        <v>152</v>
      </c>
      <c r="E356" s="189" t="s">
        <v>5</v>
      </c>
      <c r="F356" s="190" t="s">
        <v>603</v>
      </c>
      <c r="H356" s="191">
        <v>101.148</v>
      </c>
      <c r="I356" s="192"/>
      <c r="L356" s="188"/>
      <c r="M356" s="193"/>
      <c r="N356" s="194"/>
      <c r="O356" s="194"/>
      <c r="P356" s="194"/>
      <c r="Q356" s="194"/>
      <c r="R356" s="194"/>
      <c r="S356" s="194"/>
      <c r="T356" s="195"/>
      <c r="AT356" s="189" t="s">
        <v>152</v>
      </c>
      <c r="AU356" s="189" t="s">
        <v>79</v>
      </c>
      <c r="AV356" s="11" t="s">
        <v>79</v>
      </c>
      <c r="AW356" s="11" t="s">
        <v>33</v>
      </c>
      <c r="AX356" s="11" t="s">
        <v>69</v>
      </c>
      <c r="AY356" s="189" t="s">
        <v>126</v>
      </c>
    </row>
    <row r="357" spans="2:65" s="12" customFormat="1" ht="13.5">
      <c r="B357" s="196"/>
      <c r="D357" s="184" t="s">
        <v>152</v>
      </c>
      <c r="E357" s="197" t="s">
        <v>5</v>
      </c>
      <c r="F357" s="198" t="s">
        <v>154</v>
      </c>
      <c r="H357" s="199">
        <v>879.43600000000004</v>
      </c>
      <c r="I357" s="200"/>
      <c r="L357" s="196"/>
      <c r="M357" s="201"/>
      <c r="N357" s="202"/>
      <c r="O357" s="202"/>
      <c r="P357" s="202"/>
      <c r="Q357" s="202"/>
      <c r="R357" s="202"/>
      <c r="S357" s="202"/>
      <c r="T357" s="203"/>
      <c r="AT357" s="197" t="s">
        <v>152</v>
      </c>
      <c r="AU357" s="197" t="s">
        <v>79</v>
      </c>
      <c r="AV357" s="12" t="s">
        <v>133</v>
      </c>
      <c r="AW357" s="12" t="s">
        <v>33</v>
      </c>
      <c r="AX357" s="12" t="s">
        <v>77</v>
      </c>
      <c r="AY357" s="197" t="s">
        <v>126</v>
      </c>
    </row>
    <row r="358" spans="2:65" s="1" customFormat="1" ht="16.5" customHeight="1">
      <c r="B358" s="171"/>
      <c r="C358" s="172" t="s">
        <v>604</v>
      </c>
      <c r="D358" s="172" t="s">
        <v>128</v>
      </c>
      <c r="E358" s="173" t="s">
        <v>605</v>
      </c>
      <c r="F358" s="174" t="s">
        <v>606</v>
      </c>
      <c r="G358" s="175" t="s">
        <v>353</v>
      </c>
      <c r="H358" s="176">
        <v>998.64300000000003</v>
      </c>
      <c r="I358" s="177"/>
      <c r="J358" s="178">
        <f>ROUND(I358*H358,2)</f>
        <v>0</v>
      </c>
      <c r="K358" s="174" t="s">
        <v>145</v>
      </c>
      <c r="L358" s="39"/>
      <c r="M358" s="179" t="s">
        <v>5</v>
      </c>
      <c r="N358" s="180" t="s">
        <v>40</v>
      </c>
      <c r="O358" s="40"/>
      <c r="P358" s="181">
        <f>O358*H358</f>
        <v>0</v>
      </c>
      <c r="Q358" s="181">
        <v>0</v>
      </c>
      <c r="R358" s="181">
        <f>Q358*H358</f>
        <v>0</v>
      </c>
      <c r="S358" s="181">
        <v>0</v>
      </c>
      <c r="T358" s="182">
        <f>S358*H358</f>
        <v>0</v>
      </c>
      <c r="AR358" s="22" t="s">
        <v>133</v>
      </c>
      <c r="AT358" s="22" t="s">
        <v>128</v>
      </c>
      <c r="AU358" s="22" t="s">
        <v>79</v>
      </c>
      <c r="AY358" s="22" t="s">
        <v>126</v>
      </c>
      <c r="BE358" s="183">
        <f>IF(N358="základní",J358,0)</f>
        <v>0</v>
      </c>
      <c r="BF358" s="183">
        <f>IF(N358="snížená",J358,0)</f>
        <v>0</v>
      </c>
      <c r="BG358" s="183">
        <f>IF(N358="zákl. přenesená",J358,0)</f>
        <v>0</v>
      </c>
      <c r="BH358" s="183">
        <f>IF(N358="sníž. přenesená",J358,0)</f>
        <v>0</v>
      </c>
      <c r="BI358" s="183">
        <f>IF(N358="nulová",J358,0)</f>
        <v>0</v>
      </c>
      <c r="BJ358" s="22" t="s">
        <v>77</v>
      </c>
      <c r="BK358" s="183">
        <f>ROUND(I358*H358,2)</f>
        <v>0</v>
      </c>
      <c r="BL358" s="22" t="s">
        <v>133</v>
      </c>
      <c r="BM358" s="22" t="s">
        <v>607</v>
      </c>
    </row>
    <row r="359" spans="2:65" s="1" customFormat="1" ht="13.5">
      <c r="B359" s="39"/>
      <c r="D359" s="184" t="s">
        <v>135</v>
      </c>
      <c r="F359" s="185" t="s">
        <v>608</v>
      </c>
      <c r="I359" s="186"/>
      <c r="L359" s="39"/>
      <c r="M359" s="187"/>
      <c r="N359" s="40"/>
      <c r="O359" s="40"/>
      <c r="P359" s="40"/>
      <c r="Q359" s="40"/>
      <c r="R359" s="40"/>
      <c r="S359" s="40"/>
      <c r="T359" s="68"/>
      <c r="AT359" s="22" t="s">
        <v>135</v>
      </c>
      <c r="AU359" s="22" t="s">
        <v>79</v>
      </c>
    </row>
    <row r="360" spans="2:65" s="11" customFormat="1" ht="13.5">
      <c r="B360" s="188"/>
      <c r="D360" s="184" t="s">
        <v>152</v>
      </c>
      <c r="E360" s="189" t="s">
        <v>5</v>
      </c>
      <c r="F360" s="190" t="s">
        <v>609</v>
      </c>
      <c r="H360" s="191">
        <v>998.64300000000003</v>
      </c>
      <c r="I360" s="192"/>
      <c r="L360" s="188"/>
      <c r="M360" s="193"/>
      <c r="N360" s="194"/>
      <c r="O360" s="194"/>
      <c r="P360" s="194"/>
      <c r="Q360" s="194"/>
      <c r="R360" s="194"/>
      <c r="S360" s="194"/>
      <c r="T360" s="195"/>
      <c r="AT360" s="189" t="s">
        <v>152</v>
      </c>
      <c r="AU360" s="189" t="s">
        <v>79</v>
      </c>
      <c r="AV360" s="11" t="s">
        <v>79</v>
      </c>
      <c r="AW360" s="11" t="s">
        <v>33</v>
      </c>
      <c r="AX360" s="11" t="s">
        <v>77</v>
      </c>
      <c r="AY360" s="189" t="s">
        <v>126</v>
      </c>
    </row>
    <row r="361" spans="2:65" s="1" customFormat="1" ht="25.5" customHeight="1">
      <c r="B361" s="171"/>
      <c r="C361" s="172" t="s">
        <v>610</v>
      </c>
      <c r="D361" s="172" t="s">
        <v>128</v>
      </c>
      <c r="E361" s="173" t="s">
        <v>611</v>
      </c>
      <c r="F361" s="174" t="s">
        <v>612</v>
      </c>
      <c r="G361" s="175" t="s">
        <v>353</v>
      </c>
      <c r="H361" s="176">
        <v>9.3510000000000009</v>
      </c>
      <c r="I361" s="177"/>
      <c r="J361" s="178">
        <f>ROUND(I361*H361,2)</f>
        <v>0</v>
      </c>
      <c r="K361" s="174" t="s">
        <v>145</v>
      </c>
      <c r="L361" s="39"/>
      <c r="M361" s="179" t="s">
        <v>5</v>
      </c>
      <c r="N361" s="180" t="s">
        <v>40</v>
      </c>
      <c r="O361" s="40"/>
      <c r="P361" s="181">
        <f>O361*H361</f>
        <v>0</v>
      </c>
      <c r="Q361" s="181">
        <v>0</v>
      </c>
      <c r="R361" s="181">
        <f>Q361*H361</f>
        <v>0</v>
      </c>
      <c r="S361" s="181">
        <v>0</v>
      </c>
      <c r="T361" s="182">
        <f>S361*H361</f>
        <v>0</v>
      </c>
      <c r="AR361" s="22" t="s">
        <v>133</v>
      </c>
      <c r="AT361" s="22" t="s">
        <v>128</v>
      </c>
      <c r="AU361" s="22" t="s">
        <v>79</v>
      </c>
      <c r="AY361" s="22" t="s">
        <v>126</v>
      </c>
      <c r="BE361" s="183">
        <f>IF(N361="základní",J361,0)</f>
        <v>0</v>
      </c>
      <c r="BF361" s="183">
        <f>IF(N361="snížená",J361,0)</f>
        <v>0</v>
      </c>
      <c r="BG361" s="183">
        <f>IF(N361="zákl. přenesená",J361,0)</f>
        <v>0</v>
      </c>
      <c r="BH361" s="183">
        <f>IF(N361="sníž. přenesená",J361,0)</f>
        <v>0</v>
      </c>
      <c r="BI361" s="183">
        <f>IF(N361="nulová",J361,0)</f>
        <v>0</v>
      </c>
      <c r="BJ361" s="22" t="s">
        <v>77</v>
      </c>
      <c r="BK361" s="183">
        <f>ROUND(I361*H361,2)</f>
        <v>0</v>
      </c>
      <c r="BL361" s="22" t="s">
        <v>133</v>
      </c>
      <c r="BM361" s="22" t="s">
        <v>613</v>
      </c>
    </row>
    <row r="362" spans="2:65" s="1" customFormat="1" ht="13.5">
      <c r="B362" s="39"/>
      <c r="D362" s="184" t="s">
        <v>135</v>
      </c>
      <c r="F362" s="185" t="s">
        <v>614</v>
      </c>
      <c r="I362" s="186"/>
      <c r="L362" s="39"/>
      <c r="M362" s="187"/>
      <c r="N362" s="40"/>
      <c r="O362" s="40"/>
      <c r="P362" s="40"/>
      <c r="Q362" s="40"/>
      <c r="R362" s="40"/>
      <c r="S362" s="40"/>
      <c r="T362" s="68"/>
      <c r="AT362" s="22" t="s">
        <v>135</v>
      </c>
      <c r="AU362" s="22" t="s">
        <v>79</v>
      </c>
    </row>
    <row r="363" spans="2:65" s="1" customFormat="1" ht="16.5" customHeight="1">
      <c r="B363" s="171"/>
      <c r="C363" s="172" t="s">
        <v>615</v>
      </c>
      <c r="D363" s="172" t="s">
        <v>128</v>
      </c>
      <c r="E363" s="173" t="s">
        <v>616</v>
      </c>
      <c r="F363" s="174" t="s">
        <v>617</v>
      </c>
      <c r="G363" s="175" t="s">
        <v>353</v>
      </c>
      <c r="H363" s="176">
        <v>1067.8409999999999</v>
      </c>
      <c r="I363" s="177"/>
      <c r="J363" s="178">
        <f>ROUND(I363*H363,2)</f>
        <v>0</v>
      </c>
      <c r="K363" s="174" t="s">
        <v>145</v>
      </c>
      <c r="L363" s="39"/>
      <c r="M363" s="179" t="s">
        <v>5</v>
      </c>
      <c r="N363" s="180" t="s">
        <v>40</v>
      </c>
      <c r="O363" s="40"/>
      <c r="P363" s="181">
        <f>O363*H363</f>
        <v>0</v>
      </c>
      <c r="Q363" s="181">
        <v>0</v>
      </c>
      <c r="R363" s="181">
        <f>Q363*H363</f>
        <v>0</v>
      </c>
      <c r="S363" s="181">
        <v>0</v>
      </c>
      <c r="T363" s="182">
        <f>S363*H363</f>
        <v>0</v>
      </c>
      <c r="AR363" s="22" t="s">
        <v>133</v>
      </c>
      <c r="AT363" s="22" t="s">
        <v>128</v>
      </c>
      <c r="AU363" s="22" t="s">
        <v>79</v>
      </c>
      <c r="AY363" s="22" t="s">
        <v>126</v>
      </c>
      <c r="BE363" s="183">
        <f>IF(N363="základní",J363,0)</f>
        <v>0</v>
      </c>
      <c r="BF363" s="183">
        <f>IF(N363="snížená",J363,0)</f>
        <v>0</v>
      </c>
      <c r="BG363" s="183">
        <f>IF(N363="zákl. přenesená",J363,0)</f>
        <v>0</v>
      </c>
      <c r="BH363" s="183">
        <f>IF(N363="sníž. přenesená",J363,0)</f>
        <v>0</v>
      </c>
      <c r="BI363" s="183">
        <f>IF(N363="nulová",J363,0)</f>
        <v>0</v>
      </c>
      <c r="BJ363" s="22" t="s">
        <v>77</v>
      </c>
      <c r="BK363" s="183">
        <f>ROUND(I363*H363,2)</f>
        <v>0</v>
      </c>
      <c r="BL363" s="22" t="s">
        <v>133</v>
      </c>
      <c r="BM363" s="22" t="s">
        <v>618</v>
      </c>
    </row>
    <row r="364" spans="2:65" s="1" customFormat="1" ht="13.5">
      <c r="B364" s="39"/>
      <c r="D364" s="184" t="s">
        <v>135</v>
      </c>
      <c r="F364" s="185" t="s">
        <v>619</v>
      </c>
      <c r="I364" s="186"/>
      <c r="L364" s="39"/>
      <c r="M364" s="187"/>
      <c r="N364" s="40"/>
      <c r="O364" s="40"/>
      <c r="P364" s="40"/>
      <c r="Q364" s="40"/>
      <c r="R364" s="40"/>
      <c r="S364" s="40"/>
      <c r="T364" s="68"/>
      <c r="AT364" s="22" t="s">
        <v>135</v>
      </c>
      <c r="AU364" s="22" t="s">
        <v>79</v>
      </c>
    </row>
    <row r="365" spans="2:65" s="11" customFormat="1" ht="13.5">
      <c r="B365" s="188"/>
      <c r="D365" s="184" t="s">
        <v>152</v>
      </c>
      <c r="E365" s="189" t="s">
        <v>5</v>
      </c>
      <c r="F365" s="190" t="s">
        <v>620</v>
      </c>
      <c r="H365" s="191">
        <v>1067.8409999999999</v>
      </c>
      <c r="I365" s="192"/>
      <c r="L365" s="188"/>
      <c r="M365" s="193"/>
      <c r="N365" s="194"/>
      <c r="O365" s="194"/>
      <c r="P365" s="194"/>
      <c r="Q365" s="194"/>
      <c r="R365" s="194"/>
      <c r="S365" s="194"/>
      <c r="T365" s="195"/>
      <c r="AT365" s="189" t="s">
        <v>152</v>
      </c>
      <c r="AU365" s="189" t="s">
        <v>79</v>
      </c>
      <c r="AV365" s="11" t="s">
        <v>79</v>
      </c>
      <c r="AW365" s="11" t="s">
        <v>33</v>
      </c>
      <c r="AX365" s="11" t="s">
        <v>77</v>
      </c>
      <c r="AY365" s="189" t="s">
        <v>126</v>
      </c>
    </row>
    <row r="366" spans="2:65" s="10" customFormat="1" ht="29.85" customHeight="1">
      <c r="B366" s="158"/>
      <c r="D366" s="159" t="s">
        <v>68</v>
      </c>
      <c r="E366" s="169" t="s">
        <v>621</v>
      </c>
      <c r="F366" s="169" t="s">
        <v>622</v>
      </c>
      <c r="I366" s="161"/>
      <c r="J366" s="170">
        <f>BK366</f>
        <v>0</v>
      </c>
      <c r="L366" s="158"/>
      <c r="M366" s="163"/>
      <c r="N366" s="164"/>
      <c r="O366" s="164"/>
      <c r="P366" s="165">
        <f>SUM(P367:P368)</f>
        <v>0</v>
      </c>
      <c r="Q366" s="164"/>
      <c r="R366" s="165">
        <f>SUM(R367:R368)</f>
        <v>0</v>
      </c>
      <c r="S366" s="164"/>
      <c r="T366" s="166">
        <f>SUM(T367:T368)</f>
        <v>0</v>
      </c>
      <c r="AR366" s="159" t="s">
        <v>77</v>
      </c>
      <c r="AT366" s="167" t="s">
        <v>68</v>
      </c>
      <c r="AU366" s="167" t="s">
        <v>77</v>
      </c>
      <c r="AY366" s="159" t="s">
        <v>126</v>
      </c>
      <c r="BK366" s="168">
        <f>SUM(BK367:BK368)</f>
        <v>0</v>
      </c>
    </row>
    <row r="367" spans="2:65" s="1" customFormat="1" ht="25.5" customHeight="1">
      <c r="B367" s="171"/>
      <c r="C367" s="172" t="s">
        <v>623</v>
      </c>
      <c r="D367" s="172" t="s">
        <v>128</v>
      </c>
      <c r="E367" s="173" t="s">
        <v>624</v>
      </c>
      <c r="F367" s="174" t="s">
        <v>625</v>
      </c>
      <c r="G367" s="175" t="s">
        <v>353</v>
      </c>
      <c r="H367" s="176">
        <v>734.53899999999999</v>
      </c>
      <c r="I367" s="177"/>
      <c r="J367" s="178">
        <f>ROUND(I367*H367,2)</f>
        <v>0</v>
      </c>
      <c r="K367" s="174" t="s">
        <v>145</v>
      </c>
      <c r="L367" s="39"/>
      <c r="M367" s="179" t="s">
        <v>5</v>
      </c>
      <c r="N367" s="180" t="s">
        <v>40</v>
      </c>
      <c r="O367" s="40"/>
      <c r="P367" s="181">
        <f>O367*H367</f>
        <v>0</v>
      </c>
      <c r="Q367" s="181">
        <v>0</v>
      </c>
      <c r="R367" s="181">
        <f>Q367*H367</f>
        <v>0</v>
      </c>
      <c r="S367" s="181">
        <v>0</v>
      </c>
      <c r="T367" s="182">
        <f>S367*H367</f>
        <v>0</v>
      </c>
      <c r="AR367" s="22" t="s">
        <v>133</v>
      </c>
      <c r="AT367" s="22" t="s">
        <v>128</v>
      </c>
      <c r="AU367" s="22" t="s">
        <v>79</v>
      </c>
      <c r="AY367" s="22" t="s">
        <v>126</v>
      </c>
      <c r="BE367" s="183">
        <f>IF(N367="základní",J367,0)</f>
        <v>0</v>
      </c>
      <c r="BF367" s="183">
        <f>IF(N367="snížená",J367,0)</f>
        <v>0</v>
      </c>
      <c r="BG367" s="183">
        <f>IF(N367="zákl. přenesená",J367,0)</f>
        <v>0</v>
      </c>
      <c r="BH367" s="183">
        <f>IF(N367="sníž. přenesená",J367,0)</f>
        <v>0</v>
      </c>
      <c r="BI367" s="183">
        <f>IF(N367="nulová",J367,0)</f>
        <v>0</v>
      </c>
      <c r="BJ367" s="22" t="s">
        <v>77</v>
      </c>
      <c r="BK367" s="183">
        <f>ROUND(I367*H367,2)</f>
        <v>0</v>
      </c>
      <c r="BL367" s="22" t="s">
        <v>133</v>
      </c>
      <c r="BM367" s="22" t="s">
        <v>626</v>
      </c>
    </row>
    <row r="368" spans="2:65" s="1" customFormat="1" ht="27">
      <c r="B368" s="39"/>
      <c r="D368" s="184" t="s">
        <v>135</v>
      </c>
      <c r="F368" s="185" t="s">
        <v>627</v>
      </c>
      <c r="I368" s="186"/>
      <c r="L368" s="39"/>
      <c r="M368" s="187"/>
      <c r="N368" s="40"/>
      <c r="O368" s="40"/>
      <c r="P368" s="40"/>
      <c r="Q368" s="40"/>
      <c r="R368" s="40"/>
      <c r="S368" s="40"/>
      <c r="T368" s="68"/>
      <c r="AT368" s="22" t="s">
        <v>135</v>
      </c>
      <c r="AU368" s="22" t="s">
        <v>79</v>
      </c>
    </row>
    <row r="369" spans="2:65" s="10" customFormat="1" ht="37.35" customHeight="1">
      <c r="B369" s="158"/>
      <c r="D369" s="159" t="s">
        <v>68</v>
      </c>
      <c r="E369" s="160" t="s">
        <v>628</v>
      </c>
      <c r="F369" s="160" t="s">
        <v>629</v>
      </c>
      <c r="I369" s="161"/>
      <c r="J369" s="162">
        <f>BK369</f>
        <v>0</v>
      </c>
      <c r="L369" s="158"/>
      <c r="M369" s="163"/>
      <c r="N369" s="164"/>
      <c r="O369" s="164"/>
      <c r="P369" s="165">
        <f>P370+P386+P406+P429+P437</f>
        <v>0</v>
      </c>
      <c r="Q369" s="164"/>
      <c r="R369" s="165">
        <f>R370+R386+R406+R429+R437</f>
        <v>0</v>
      </c>
      <c r="S369" s="164"/>
      <c r="T369" s="166">
        <f>T370+T386+T406+T429+T437</f>
        <v>0</v>
      </c>
      <c r="AR369" s="159" t="s">
        <v>155</v>
      </c>
      <c r="AT369" s="167" t="s">
        <v>68</v>
      </c>
      <c r="AU369" s="167" t="s">
        <v>69</v>
      </c>
      <c r="AY369" s="159" t="s">
        <v>126</v>
      </c>
      <c r="BK369" s="168">
        <f>BK370+BK386+BK406+BK429+BK437</f>
        <v>0</v>
      </c>
    </row>
    <row r="370" spans="2:65" s="10" customFormat="1" ht="19.899999999999999" customHeight="1">
      <c r="B370" s="158"/>
      <c r="D370" s="159" t="s">
        <v>68</v>
      </c>
      <c r="E370" s="169" t="s">
        <v>630</v>
      </c>
      <c r="F370" s="169" t="s">
        <v>631</v>
      </c>
      <c r="I370" s="161"/>
      <c r="J370" s="170">
        <f>BK370</f>
        <v>0</v>
      </c>
      <c r="L370" s="158"/>
      <c r="M370" s="163"/>
      <c r="N370" s="164"/>
      <c r="O370" s="164"/>
      <c r="P370" s="165">
        <f>SUM(P371:P385)</f>
        <v>0</v>
      </c>
      <c r="Q370" s="164"/>
      <c r="R370" s="165">
        <f>SUM(R371:R385)</f>
        <v>0</v>
      </c>
      <c r="S370" s="164"/>
      <c r="T370" s="166">
        <f>SUM(T371:T385)</f>
        <v>0</v>
      </c>
      <c r="AR370" s="159" t="s">
        <v>155</v>
      </c>
      <c r="AT370" s="167" t="s">
        <v>68</v>
      </c>
      <c r="AU370" s="167" t="s">
        <v>77</v>
      </c>
      <c r="AY370" s="159" t="s">
        <v>126</v>
      </c>
      <c r="BK370" s="168">
        <f>SUM(BK371:BK385)</f>
        <v>0</v>
      </c>
    </row>
    <row r="371" spans="2:65" s="1" customFormat="1" ht="16.5" customHeight="1">
      <c r="B371" s="171"/>
      <c r="C371" s="172" t="s">
        <v>632</v>
      </c>
      <c r="D371" s="172" t="s">
        <v>128</v>
      </c>
      <c r="E371" s="173" t="s">
        <v>633</v>
      </c>
      <c r="F371" s="174" t="s">
        <v>634</v>
      </c>
      <c r="G371" s="175" t="s">
        <v>635</v>
      </c>
      <c r="H371" s="176">
        <v>1</v>
      </c>
      <c r="I371" s="177"/>
      <c r="J371" s="178">
        <f>ROUND(I371*H371,2)</f>
        <v>0</v>
      </c>
      <c r="K371" s="174" t="s">
        <v>145</v>
      </c>
      <c r="L371" s="39"/>
      <c r="M371" s="179" t="s">
        <v>5</v>
      </c>
      <c r="N371" s="180" t="s">
        <v>40</v>
      </c>
      <c r="O371" s="40"/>
      <c r="P371" s="181">
        <f>O371*H371</f>
        <v>0</v>
      </c>
      <c r="Q371" s="181">
        <v>0</v>
      </c>
      <c r="R371" s="181">
        <f>Q371*H371</f>
        <v>0</v>
      </c>
      <c r="S371" s="181">
        <v>0</v>
      </c>
      <c r="T371" s="182">
        <f>S371*H371</f>
        <v>0</v>
      </c>
      <c r="AR371" s="22" t="s">
        <v>636</v>
      </c>
      <c r="AT371" s="22" t="s">
        <v>128</v>
      </c>
      <c r="AU371" s="22" t="s">
        <v>79</v>
      </c>
      <c r="AY371" s="22" t="s">
        <v>126</v>
      </c>
      <c r="BE371" s="183">
        <f>IF(N371="základní",J371,0)</f>
        <v>0</v>
      </c>
      <c r="BF371" s="183">
        <f>IF(N371="snížená",J371,0)</f>
        <v>0</v>
      </c>
      <c r="BG371" s="183">
        <f>IF(N371="zákl. přenesená",J371,0)</f>
        <v>0</v>
      </c>
      <c r="BH371" s="183">
        <f>IF(N371="sníž. přenesená",J371,0)</f>
        <v>0</v>
      </c>
      <c r="BI371" s="183">
        <f>IF(N371="nulová",J371,0)</f>
        <v>0</v>
      </c>
      <c r="BJ371" s="22" t="s">
        <v>77</v>
      </c>
      <c r="BK371" s="183">
        <f>ROUND(I371*H371,2)</f>
        <v>0</v>
      </c>
      <c r="BL371" s="22" t="s">
        <v>636</v>
      </c>
      <c r="BM371" s="22" t="s">
        <v>637</v>
      </c>
    </row>
    <row r="372" spans="2:65" s="1" customFormat="1" ht="27">
      <c r="B372" s="39"/>
      <c r="D372" s="184" t="s">
        <v>135</v>
      </c>
      <c r="F372" s="185" t="s">
        <v>638</v>
      </c>
      <c r="I372" s="186"/>
      <c r="L372" s="39"/>
      <c r="M372" s="187"/>
      <c r="N372" s="40"/>
      <c r="O372" s="40"/>
      <c r="P372" s="40"/>
      <c r="Q372" s="40"/>
      <c r="R372" s="40"/>
      <c r="S372" s="40"/>
      <c r="T372" s="68"/>
      <c r="AT372" s="22" t="s">
        <v>135</v>
      </c>
      <c r="AU372" s="22" t="s">
        <v>79</v>
      </c>
    </row>
    <row r="373" spans="2:65" s="1" customFormat="1" ht="16.5" customHeight="1">
      <c r="B373" s="171"/>
      <c r="C373" s="172" t="s">
        <v>639</v>
      </c>
      <c r="D373" s="172" t="s">
        <v>128</v>
      </c>
      <c r="E373" s="173" t="s">
        <v>640</v>
      </c>
      <c r="F373" s="174" t="s">
        <v>641</v>
      </c>
      <c r="G373" s="175" t="s">
        <v>635</v>
      </c>
      <c r="H373" s="176">
        <v>1</v>
      </c>
      <c r="I373" s="177"/>
      <c r="J373" s="178">
        <f>ROUND(I373*H373,2)</f>
        <v>0</v>
      </c>
      <c r="K373" s="174" t="s">
        <v>145</v>
      </c>
      <c r="L373" s="39"/>
      <c r="M373" s="179" t="s">
        <v>5</v>
      </c>
      <c r="N373" s="180" t="s">
        <v>40</v>
      </c>
      <c r="O373" s="40"/>
      <c r="P373" s="181">
        <f>O373*H373</f>
        <v>0</v>
      </c>
      <c r="Q373" s="181">
        <v>0</v>
      </c>
      <c r="R373" s="181">
        <f>Q373*H373</f>
        <v>0</v>
      </c>
      <c r="S373" s="181">
        <v>0</v>
      </c>
      <c r="T373" s="182">
        <f>S373*H373</f>
        <v>0</v>
      </c>
      <c r="AR373" s="22" t="s">
        <v>636</v>
      </c>
      <c r="AT373" s="22" t="s">
        <v>128</v>
      </c>
      <c r="AU373" s="22" t="s">
        <v>79</v>
      </c>
      <c r="AY373" s="22" t="s">
        <v>126</v>
      </c>
      <c r="BE373" s="183">
        <f>IF(N373="základní",J373,0)</f>
        <v>0</v>
      </c>
      <c r="BF373" s="183">
        <f>IF(N373="snížená",J373,0)</f>
        <v>0</v>
      </c>
      <c r="BG373" s="183">
        <f>IF(N373="zákl. přenesená",J373,0)</f>
        <v>0</v>
      </c>
      <c r="BH373" s="183">
        <f>IF(N373="sníž. přenesená",J373,0)</f>
        <v>0</v>
      </c>
      <c r="BI373" s="183">
        <f>IF(N373="nulová",J373,0)</f>
        <v>0</v>
      </c>
      <c r="BJ373" s="22" t="s">
        <v>77</v>
      </c>
      <c r="BK373" s="183">
        <f>ROUND(I373*H373,2)</f>
        <v>0</v>
      </c>
      <c r="BL373" s="22" t="s">
        <v>636</v>
      </c>
      <c r="BM373" s="22" t="s">
        <v>642</v>
      </c>
    </row>
    <row r="374" spans="2:65" s="1" customFormat="1" ht="13.5">
      <c r="B374" s="39"/>
      <c r="D374" s="184" t="s">
        <v>135</v>
      </c>
      <c r="F374" s="185" t="s">
        <v>643</v>
      </c>
      <c r="I374" s="186"/>
      <c r="L374" s="39"/>
      <c r="M374" s="187"/>
      <c r="N374" s="40"/>
      <c r="O374" s="40"/>
      <c r="P374" s="40"/>
      <c r="Q374" s="40"/>
      <c r="R374" s="40"/>
      <c r="S374" s="40"/>
      <c r="T374" s="68"/>
      <c r="AT374" s="22" t="s">
        <v>135</v>
      </c>
      <c r="AU374" s="22" t="s">
        <v>79</v>
      </c>
    </row>
    <row r="375" spans="2:65" s="1" customFormat="1" ht="16.5" customHeight="1">
      <c r="B375" s="171"/>
      <c r="C375" s="172" t="s">
        <v>644</v>
      </c>
      <c r="D375" s="172" t="s">
        <v>128</v>
      </c>
      <c r="E375" s="173" t="s">
        <v>645</v>
      </c>
      <c r="F375" s="174" t="s">
        <v>646</v>
      </c>
      <c r="G375" s="175" t="s">
        <v>635</v>
      </c>
      <c r="H375" s="176">
        <v>1</v>
      </c>
      <c r="I375" s="177"/>
      <c r="J375" s="178">
        <f>ROUND(I375*H375,2)</f>
        <v>0</v>
      </c>
      <c r="K375" s="174" t="s">
        <v>145</v>
      </c>
      <c r="L375" s="39"/>
      <c r="M375" s="179" t="s">
        <v>5</v>
      </c>
      <c r="N375" s="180" t="s">
        <v>40</v>
      </c>
      <c r="O375" s="40"/>
      <c r="P375" s="181">
        <f>O375*H375</f>
        <v>0</v>
      </c>
      <c r="Q375" s="181">
        <v>0</v>
      </c>
      <c r="R375" s="181">
        <f>Q375*H375</f>
        <v>0</v>
      </c>
      <c r="S375" s="181">
        <v>0</v>
      </c>
      <c r="T375" s="182">
        <f>S375*H375</f>
        <v>0</v>
      </c>
      <c r="AR375" s="22" t="s">
        <v>636</v>
      </c>
      <c r="AT375" s="22" t="s">
        <v>128</v>
      </c>
      <c r="AU375" s="22" t="s">
        <v>79</v>
      </c>
      <c r="AY375" s="22" t="s">
        <v>126</v>
      </c>
      <c r="BE375" s="183">
        <f>IF(N375="základní",J375,0)</f>
        <v>0</v>
      </c>
      <c r="BF375" s="183">
        <f>IF(N375="snížená",J375,0)</f>
        <v>0</v>
      </c>
      <c r="BG375" s="183">
        <f>IF(N375="zákl. přenesená",J375,0)</f>
        <v>0</v>
      </c>
      <c r="BH375" s="183">
        <f>IF(N375="sníž. přenesená",J375,0)</f>
        <v>0</v>
      </c>
      <c r="BI375" s="183">
        <f>IF(N375="nulová",J375,0)</f>
        <v>0</v>
      </c>
      <c r="BJ375" s="22" t="s">
        <v>77</v>
      </c>
      <c r="BK375" s="183">
        <f>ROUND(I375*H375,2)</f>
        <v>0</v>
      </c>
      <c r="BL375" s="22" t="s">
        <v>636</v>
      </c>
      <c r="BM375" s="22" t="s">
        <v>647</v>
      </c>
    </row>
    <row r="376" spans="2:65" s="1" customFormat="1" ht="13.5">
      <c r="B376" s="39"/>
      <c r="D376" s="184" t="s">
        <v>135</v>
      </c>
      <c r="F376" s="185" t="s">
        <v>648</v>
      </c>
      <c r="I376" s="186"/>
      <c r="L376" s="39"/>
      <c r="M376" s="187"/>
      <c r="N376" s="40"/>
      <c r="O376" s="40"/>
      <c r="P376" s="40"/>
      <c r="Q376" s="40"/>
      <c r="R376" s="40"/>
      <c r="S376" s="40"/>
      <c r="T376" s="68"/>
      <c r="AT376" s="22" t="s">
        <v>135</v>
      </c>
      <c r="AU376" s="22" t="s">
        <v>79</v>
      </c>
    </row>
    <row r="377" spans="2:65" s="1" customFormat="1" ht="16.5" customHeight="1">
      <c r="B377" s="171"/>
      <c r="C377" s="172" t="s">
        <v>649</v>
      </c>
      <c r="D377" s="172" t="s">
        <v>128</v>
      </c>
      <c r="E377" s="173" t="s">
        <v>650</v>
      </c>
      <c r="F377" s="174" t="s">
        <v>651</v>
      </c>
      <c r="G377" s="175" t="s">
        <v>635</v>
      </c>
      <c r="H377" s="176">
        <v>1</v>
      </c>
      <c r="I377" s="177"/>
      <c r="J377" s="178">
        <f>ROUND(I377*H377,2)</f>
        <v>0</v>
      </c>
      <c r="K377" s="174" t="s">
        <v>145</v>
      </c>
      <c r="L377" s="39"/>
      <c r="M377" s="179" t="s">
        <v>5</v>
      </c>
      <c r="N377" s="180" t="s">
        <v>40</v>
      </c>
      <c r="O377" s="40"/>
      <c r="P377" s="181">
        <f>O377*H377</f>
        <v>0</v>
      </c>
      <c r="Q377" s="181">
        <v>0</v>
      </c>
      <c r="R377" s="181">
        <f>Q377*H377</f>
        <v>0</v>
      </c>
      <c r="S377" s="181">
        <v>0</v>
      </c>
      <c r="T377" s="182">
        <f>S377*H377</f>
        <v>0</v>
      </c>
      <c r="AR377" s="22" t="s">
        <v>636</v>
      </c>
      <c r="AT377" s="22" t="s">
        <v>128</v>
      </c>
      <c r="AU377" s="22" t="s">
        <v>79</v>
      </c>
      <c r="AY377" s="22" t="s">
        <v>126</v>
      </c>
      <c r="BE377" s="183">
        <f>IF(N377="základní",J377,0)</f>
        <v>0</v>
      </c>
      <c r="BF377" s="183">
        <f>IF(N377="snížená",J377,0)</f>
        <v>0</v>
      </c>
      <c r="BG377" s="183">
        <f>IF(N377="zákl. přenesená",J377,0)</f>
        <v>0</v>
      </c>
      <c r="BH377" s="183">
        <f>IF(N377="sníž. přenesená",J377,0)</f>
        <v>0</v>
      </c>
      <c r="BI377" s="183">
        <f>IF(N377="nulová",J377,0)</f>
        <v>0</v>
      </c>
      <c r="BJ377" s="22" t="s">
        <v>77</v>
      </c>
      <c r="BK377" s="183">
        <f>ROUND(I377*H377,2)</f>
        <v>0</v>
      </c>
      <c r="BL377" s="22" t="s">
        <v>636</v>
      </c>
      <c r="BM377" s="22" t="s">
        <v>652</v>
      </c>
    </row>
    <row r="378" spans="2:65" s="1" customFormat="1" ht="13.5">
      <c r="B378" s="39"/>
      <c r="D378" s="184" t="s">
        <v>135</v>
      </c>
      <c r="F378" s="185" t="s">
        <v>653</v>
      </c>
      <c r="I378" s="186"/>
      <c r="L378" s="39"/>
      <c r="M378" s="187"/>
      <c r="N378" s="40"/>
      <c r="O378" s="40"/>
      <c r="P378" s="40"/>
      <c r="Q378" s="40"/>
      <c r="R378" s="40"/>
      <c r="S378" s="40"/>
      <c r="T378" s="68"/>
      <c r="AT378" s="22" t="s">
        <v>135</v>
      </c>
      <c r="AU378" s="22" t="s">
        <v>79</v>
      </c>
    </row>
    <row r="379" spans="2:65" s="1" customFormat="1" ht="40.5">
      <c r="B379" s="39"/>
      <c r="D379" s="184" t="s">
        <v>300</v>
      </c>
      <c r="F379" s="214" t="s">
        <v>654</v>
      </c>
      <c r="I379" s="186"/>
      <c r="L379" s="39"/>
      <c r="M379" s="187"/>
      <c r="N379" s="40"/>
      <c r="O379" s="40"/>
      <c r="P379" s="40"/>
      <c r="Q379" s="40"/>
      <c r="R379" s="40"/>
      <c r="S379" s="40"/>
      <c r="T379" s="68"/>
      <c r="AT379" s="22" t="s">
        <v>300</v>
      </c>
      <c r="AU379" s="22" t="s">
        <v>79</v>
      </c>
    </row>
    <row r="380" spans="2:65" s="1" customFormat="1" ht="16.5" customHeight="1">
      <c r="B380" s="171"/>
      <c r="C380" s="172" t="s">
        <v>655</v>
      </c>
      <c r="D380" s="172" t="s">
        <v>128</v>
      </c>
      <c r="E380" s="173" t="s">
        <v>656</v>
      </c>
      <c r="F380" s="174" t="s">
        <v>657</v>
      </c>
      <c r="G380" s="175" t="s">
        <v>635</v>
      </c>
      <c r="H380" s="176">
        <v>1</v>
      </c>
      <c r="I380" s="177"/>
      <c r="J380" s="178">
        <f>ROUND(I380*H380,2)</f>
        <v>0</v>
      </c>
      <c r="K380" s="174" t="s">
        <v>145</v>
      </c>
      <c r="L380" s="39"/>
      <c r="M380" s="179" t="s">
        <v>5</v>
      </c>
      <c r="N380" s="180" t="s">
        <v>40</v>
      </c>
      <c r="O380" s="40"/>
      <c r="P380" s="181">
        <f>O380*H380</f>
        <v>0</v>
      </c>
      <c r="Q380" s="181">
        <v>0</v>
      </c>
      <c r="R380" s="181">
        <f>Q380*H380</f>
        <v>0</v>
      </c>
      <c r="S380" s="181">
        <v>0</v>
      </c>
      <c r="T380" s="182">
        <f>S380*H380</f>
        <v>0</v>
      </c>
      <c r="AR380" s="22" t="s">
        <v>636</v>
      </c>
      <c r="AT380" s="22" t="s">
        <v>128</v>
      </c>
      <c r="AU380" s="22" t="s">
        <v>79</v>
      </c>
      <c r="AY380" s="22" t="s">
        <v>126</v>
      </c>
      <c r="BE380" s="183">
        <f>IF(N380="základní",J380,0)</f>
        <v>0</v>
      </c>
      <c r="BF380" s="183">
        <f>IF(N380="snížená",J380,0)</f>
        <v>0</v>
      </c>
      <c r="BG380" s="183">
        <f>IF(N380="zákl. přenesená",J380,0)</f>
        <v>0</v>
      </c>
      <c r="BH380" s="183">
        <f>IF(N380="sníž. přenesená",J380,0)</f>
        <v>0</v>
      </c>
      <c r="BI380" s="183">
        <f>IF(N380="nulová",J380,0)</f>
        <v>0</v>
      </c>
      <c r="BJ380" s="22" t="s">
        <v>77</v>
      </c>
      <c r="BK380" s="183">
        <f>ROUND(I380*H380,2)</f>
        <v>0</v>
      </c>
      <c r="BL380" s="22" t="s">
        <v>636</v>
      </c>
      <c r="BM380" s="22" t="s">
        <v>658</v>
      </c>
    </row>
    <row r="381" spans="2:65" s="1" customFormat="1" ht="13.5">
      <c r="B381" s="39"/>
      <c r="D381" s="184" t="s">
        <v>135</v>
      </c>
      <c r="F381" s="185" t="s">
        <v>659</v>
      </c>
      <c r="I381" s="186"/>
      <c r="L381" s="39"/>
      <c r="M381" s="187"/>
      <c r="N381" s="40"/>
      <c r="O381" s="40"/>
      <c r="P381" s="40"/>
      <c r="Q381" s="40"/>
      <c r="R381" s="40"/>
      <c r="S381" s="40"/>
      <c r="T381" s="68"/>
      <c r="AT381" s="22" t="s">
        <v>135</v>
      </c>
      <c r="AU381" s="22" t="s">
        <v>79</v>
      </c>
    </row>
    <row r="382" spans="2:65" s="1" customFormat="1" ht="27">
      <c r="B382" s="39"/>
      <c r="D382" s="184" t="s">
        <v>300</v>
      </c>
      <c r="F382" s="214" t="s">
        <v>660</v>
      </c>
      <c r="I382" s="186"/>
      <c r="L382" s="39"/>
      <c r="M382" s="187"/>
      <c r="N382" s="40"/>
      <c r="O382" s="40"/>
      <c r="P382" s="40"/>
      <c r="Q382" s="40"/>
      <c r="R382" s="40"/>
      <c r="S382" s="40"/>
      <c r="T382" s="68"/>
      <c r="AT382" s="22" t="s">
        <v>300</v>
      </c>
      <c r="AU382" s="22" t="s">
        <v>79</v>
      </c>
    </row>
    <row r="383" spans="2:65" s="1" customFormat="1" ht="16.5" customHeight="1">
      <c r="B383" s="171"/>
      <c r="C383" s="172" t="s">
        <v>661</v>
      </c>
      <c r="D383" s="172" t="s">
        <v>128</v>
      </c>
      <c r="E383" s="173" t="s">
        <v>662</v>
      </c>
      <c r="F383" s="174" t="s">
        <v>663</v>
      </c>
      <c r="G383" s="175" t="s">
        <v>635</v>
      </c>
      <c r="H383" s="176">
        <v>1</v>
      </c>
      <c r="I383" s="177"/>
      <c r="J383" s="178">
        <f>ROUND(I383*H383,2)</f>
        <v>0</v>
      </c>
      <c r="K383" s="174" t="s">
        <v>374</v>
      </c>
      <c r="L383" s="39"/>
      <c r="M383" s="179" t="s">
        <v>5</v>
      </c>
      <c r="N383" s="180" t="s">
        <v>40</v>
      </c>
      <c r="O383" s="40"/>
      <c r="P383" s="181">
        <f>O383*H383</f>
        <v>0</v>
      </c>
      <c r="Q383" s="181">
        <v>0</v>
      </c>
      <c r="R383" s="181">
        <f>Q383*H383</f>
        <v>0</v>
      </c>
      <c r="S383" s="181">
        <v>0</v>
      </c>
      <c r="T383" s="182">
        <f>S383*H383</f>
        <v>0</v>
      </c>
      <c r="AR383" s="22" t="s">
        <v>636</v>
      </c>
      <c r="AT383" s="22" t="s">
        <v>128</v>
      </c>
      <c r="AU383" s="22" t="s">
        <v>79</v>
      </c>
      <c r="AY383" s="22" t="s">
        <v>126</v>
      </c>
      <c r="BE383" s="183">
        <f>IF(N383="základní",J383,0)</f>
        <v>0</v>
      </c>
      <c r="BF383" s="183">
        <f>IF(N383="snížená",J383,0)</f>
        <v>0</v>
      </c>
      <c r="BG383" s="183">
        <f>IF(N383="zákl. přenesená",J383,0)</f>
        <v>0</v>
      </c>
      <c r="BH383" s="183">
        <f>IF(N383="sníž. přenesená",J383,0)</f>
        <v>0</v>
      </c>
      <c r="BI383" s="183">
        <f>IF(N383="nulová",J383,0)</f>
        <v>0</v>
      </c>
      <c r="BJ383" s="22" t="s">
        <v>77</v>
      </c>
      <c r="BK383" s="183">
        <f>ROUND(I383*H383,2)</f>
        <v>0</v>
      </c>
      <c r="BL383" s="22" t="s">
        <v>636</v>
      </c>
      <c r="BM383" s="22" t="s">
        <v>664</v>
      </c>
    </row>
    <row r="384" spans="2:65" s="1" customFormat="1" ht="27">
      <c r="B384" s="39"/>
      <c r="D384" s="184" t="s">
        <v>135</v>
      </c>
      <c r="F384" s="185" t="s">
        <v>665</v>
      </c>
      <c r="I384" s="186"/>
      <c r="L384" s="39"/>
      <c r="M384" s="187"/>
      <c r="N384" s="40"/>
      <c r="O384" s="40"/>
      <c r="P384" s="40"/>
      <c r="Q384" s="40"/>
      <c r="R384" s="40"/>
      <c r="S384" s="40"/>
      <c r="T384" s="68"/>
      <c r="AT384" s="22" t="s">
        <v>135</v>
      </c>
      <c r="AU384" s="22" t="s">
        <v>79</v>
      </c>
    </row>
    <row r="385" spans="2:65" s="1" customFormat="1" ht="27">
      <c r="B385" s="39"/>
      <c r="D385" s="184" t="s">
        <v>300</v>
      </c>
      <c r="F385" s="214" t="s">
        <v>666</v>
      </c>
      <c r="I385" s="186"/>
      <c r="L385" s="39"/>
      <c r="M385" s="187"/>
      <c r="N385" s="40"/>
      <c r="O385" s="40"/>
      <c r="P385" s="40"/>
      <c r="Q385" s="40"/>
      <c r="R385" s="40"/>
      <c r="S385" s="40"/>
      <c r="T385" s="68"/>
      <c r="AT385" s="22" t="s">
        <v>300</v>
      </c>
      <c r="AU385" s="22" t="s">
        <v>79</v>
      </c>
    </row>
    <row r="386" spans="2:65" s="10" customFormat="1" ht="29.85" customHeight="1">
      <c r="B386" s="158"/>
      <c r="D386" s="159" t="s">
        <v>68</v>
      </c>
      <c r="E386" s="169" t="s">
        <v>667</v>
      </c>
      <c r="F386" s="169" t="s">
        <v>668</v>
      </c>
      <c r="I386" s="161"/>
      <c r="J386" s="170">
        <f>BK386</f>
        <v>0</v>
      </c>
      <c r="L386" s="158"/>
      <c r="M386" s="163"/>
      <c r="N386" s="164"/>
      <c r="O386" s="164"/>
      <c r="P386" s="165">
        <f>SUM(P387:P405)</f>
        <v>0</v>
      </c>
      <c r="Q386" s="164"/>
      <c r="R386" s="165">
        <f>SUM(R387:R405)</f>
        <v>0</v>
      </c>
      <c r="S386" s="164"/>
      <c r="T386" s="166">
        <f>SUM(T387:T405)</f>
        <v>0</v>
      </c>
      <c r="AR386" s="159" t="s">
        <v>155</v>
      </c>
      <c r="AT386" s="167" t="s">
        <v>68</v>
      </c>
      <c r="AU386" s="167" t="s">
        <v>77</v>
      </c>
      <c r="AY386" s="159" t="s">
        <v>126</v>
      </c>
      <c r="BK386" s="168">
        <f>SUM(BK387:BK405)</f>
        <v>0</v>
      </c>
    </row>
    <row r="387" spans="2:65" s="1" customFormat="1" ht="16.5" customHeight="1">
      <c r="B387" s="171"/>
      <c r="C387" s="172" t="s">
        <v>669</v>
      </c>
      <c r="D387" s="172" t="s">
        <v>128</v>
      </c>
      <c r="E387" s="173" t="s">
        <v>670</v>
      </c>
      <c r="F387" s="174" t="s">
        <v>671</v>
      </c>
      <c r="G387" s="175" t="s">
        <v>635</v>
      </c>
      <c r="H387" s="176">
        <v>1</v>
      </c>
      <c r="I387" s="177"/>
      <c r="J387" s="178">
        <f>ROUND(I387*H387,2)</f>
        <v>0</v>
      </c>
      <c r="K387" s="174" t="s">
        <v>145</v>
      </c>
      <c r="L387" s="39"/>
      <c r="M387" s="179" t="s">
        <v>5</v>
      </c>
      <c r="N387" s="180" t="s">
        <v>40</v>
      </c>
      <c r="O387" s="40"/>
      <c r="P387" s="181">
        <f>O387*H387</f>
        <v>0</v>
      </c>
      <c r="Q387" s="181">
        <v>0</v>
      </c>
      <c r="R387" s="181">
        <f>Q387*H387</f>
        <v>0</v>
      </c>
      <c r="S387" s="181">
        <v>0</v>
      </c>
      <c r="T387" s="182">
        <f>S387*H387</f>
        <v>0</v>
      </c>
      <c r="AR387" s="22" t="s">
        <v>636</v>
      </c>
      <c r="AT387" s="22" t="s">
        <v>128</v>
      </c>
      <c r="AU387" s="22" t="s">
        <v>79</v>
      </c>
      <c r="AY387" s="22" t="s">
        <v>126</v>
      </c>
      <c r="BE387" s="183">
        <f>IF(N387="základní",J387,0)</f>
        <v>0</v>
      </c>
      <c r="BF387" s="183">
        <f>IF(N387="snížená",J387,0)</f>
        <v>0</v>
      </c>
      <c r="BG387" s="183">
        <f>IF(N387="zákl. přenesená",J387,0)</f>
        <v>0</v>
      </c>
      <c r="BH387" s="183">
        <f>IF(N387="sníž. přenesená",J387,0)</f>
        <v>0</v>
      </c>
      <c r="BI387" s="183">
        <f>IF(N387="nulová",J387,0)</f>
        <v>0</v>
      </c>
      <c r="BJ387" s="22" t="s">
        <v>77</v>
      </c>
      <c r="BK387" s="183">
        <f>ROUND(I387*H387,2)</f>
        <v>0</v>
      </c>
      <c r="BL387" s="22" t="s">
        <v>636</v>
      </c>
      <c r="BM387" s="22" t="s">
        <v>672</v>
      </c>
    </row>
    <row r="388" spans="2:65" s="1" customFormat="1" ht="13.5">
      <c r="B388" s="39"/>
      <c r="D388" s="184" t="s">
        <v>135</v>
      </c>
      <c r="F388" s="185" t="s">
        <v>673</v>
      </c>
      <c r="I388" s="186"/>
      <c r="L388" s="39"/>
      <c r="M388" s="187"/>
      <c r="N388" s="40"/>
      <c r="O388" s="40"/>
      <c r="P388" s="40"/>
      <c r="Q388" s="40"/>
      <c r="R388" s="40"/>
      <c r="S388" s="40"/>
      <c r="T388" s="68"/>
      <c r="AT388" s="22" t="s">
        <v>135</v>
      </c>
      <c r="AU388" s="22" t="s">
        <v>79</v>
      </c>
    </row>
    <row r="389" spans="2:65" s="1" customFormat="1" ht="16.5" customHeight="1">
      <c r="B389" s="171"/>
      <c r="C389" s="172" t="s">
        <v>674</v>
      </c>
      <c r="D389" s="172" t="s">
        <v>128</v>
      </c>
      <c r="E389" s="173" t="s">
        <v>675</v>
      </c>
      <c r="F389" s="174" t="s">
        <v>676</v>
      </c>
      <c r="G389" s="175" t="s">
        <v>635</v>
      </c>
      <c r="H389" s="176">
        <v>1</v>
      </c>
      <c r="I389" s="177"/>
      <c r="J389" s="178">
        <f>ROUND(I389*H389,2)</f>
        <v>0</v>
      </c>
      <c r="K389" s="174" t="s">
        <v>145</v>
      </c>
      <c r="L389" s="39"/>
      <c r="M389" s="179" t="s">
        <v>5</v>
      </c>
      <c r="N389" s="180" t="s">
        <v>40</v>
      </c>
      <c r="O389" s="40"/>
      <c r="P389" s="181">
        <f>O389*H389</f>
        <v>0</v>
      </c>
      <c r="Q389" s="181">
        <v>0</v>
      </c>
      <c r="R389" s="181">
        <f>Q389*H389</f>
        <v>0</v>
      </c>
      <c r="S389" s="181">
        <v>0</v>
      </c>
      <c r="T389" s="182">
        <f>S389*H389</f>
        <v>0</v>
      </c>
      <c r="AR389" s="22" t="s">
        <v>636</v>
      </c>
      <c r="AT389" s="22" t="s">
        <v>128</v>
      </c>
      <c r="AU389" s="22" t="s">
        <v>79</v>
      </c>
      <c r="AY389" s="22" t="s">
        <v>126</v>
      </c>
      <c r="BE389" s="183">
        <f>IF(N389="základní",J389,0)</f>
        <v>0</v>
      </c>
      <c r="BF389" s="183">
        <f>IF(N389="snížená",J389,0)</f>
        <v>0</v>
      </c>
      <c r="BG389" s="183">
        <f>IF(N389="zákl. přenesená",J389,0)</f>
        <v>0</v>
      </c>
      <c r="BH389" s="183">
        <f>IF(N389="sníž. přenesená",J389,0)</f>
        <v>0</v>
      </c>
      <c r="BI389" s="183">
        <f>IF(N389="nulová",J389,0)</f>
        <v>0</v>
      </c>
      <c r="BJ389" s="22" t="s">
        <v>77</v>
      </c>
      <c r="BK389" s="183">
        <f>ROUND(I389*H389,2)</f>
        <v>0</v>
      </c>
      <c r="BL389" s="22" t="s">
        <v>636</v>
      </c>
      <c r="BM389" s="22" t="s">
        <v>677</v>
      </c>
    </row>
    <row r="390" spans="2:65" s="1" customFormat="1" ht="13.5">
      <c r="B390" s="39"/>
      <c r="D390" s="184" t="s">
        <v>135</v>
      </c>
      <c r="F390" s="185" t="s">
        <v>678</v>
      </c>
      <c r="I390" s="186"/>
      <c r="L390" s="39"/>
      <c r="M390" s="187"/>
      <c r="N390" s="40"/>
      <c r="O390" s="40"/>
      <c r="P390" s="40"/>
      <c r="Q390" s="40"/>
      <c r="R390" s="40"/>
      <c r="S390" s="40"/>
      <c r="T390" s="68"/>
      <c r="AT390" s="22" t="s">
        <v>135</v>
      </c>
      <c r="AU390" s="22" t="s">
        <v>79</v>
      </c>
    </row>
    <row r="391" spans="2:65" s="1" customFormat="1" ht="16.5" customHeight="1">
      <c r="B391" s="171"/>
      <c r="C391" s="172" t="s">
        <v>679</v>
      </c>
      <c r="D391" s="172" t="s">
        <v>128</v>
      </c>
      <c r="E391" s="173" t="s">
        <v>680</v>
      </c>
      <c r="F391" s="174" t="s">
        <v>681</v>
      </c>
      <c r="G391" s="175" t="s">
        <v>635</v>
      </c>
      <c r="H391" s="176">
        <v>1</v>
      </c>
      <c r="I391" s="177"/>
      <c r="J391" s="178">
        <f>ROUND(I391*H391,2)</f>
        <v>0</v>
      </c>
      <c r="K391" s="174" t="s">
        <v>145</v>
      </c>
      <c r="L391" s="39"/>
      <c r="M391" s="179" t="s">
        <v>5</v>
      </c>
      <c r="N391" s="180" t="s">
        <v>40</v>
      </c>
      <c r="O391" s="40"/>
      <c r="P391" s="181">
        <f>O391*H391</f>
        <v>0</v>
      </c>
      <c r="Q391" s="181">
        <v>0</v>
      </c>
      <c r="R391" s="181">
        <f>Q391*H391</f>
        <v>0</v>
      </c>
      <c r="S391" s="181">
        <v>0</v>
      </c>
      <c r="T391" s="182">
        <f>S391*H391</f>
        <v>0</v>
      </c>
      <c r="AR391" s="22" t="s">
        <v>636</v>
      </c>
      <c r="AT391" s="22" t="s">
        <v>128</v>
      </c>
      <c r="AU391" s="22" t="s">
        <v>79</v>
      </c>
      <c r="AY391" s="22" t="s">
        <v>126</v>
      </c>
      <c r="BE391" s="183">
        <f>IF(N391="základní",J391,0)</f>
        <v>0</v>
      </c>
      <c r="BF391" s="183">
        <f>IF(N391="snížená",J391,0)</f>
        <v>0</v>
      </c>
      <c r="BG391" s="183">
        <f>IF(N391="zákl. přenesená",J391,0)</f>
        <v>0</v>
      </c>
      <c r="BH391" s="183">
        <f>IF(N391="sníž. přenesená",J391,0)</f>
        <v>0</v>
      </c>
      <c r="BI391" s="183">
        <f>IF(N391="nulová",J391,0)</f>
        <v>0</v>
      </c>
      <c r="BJ391" s="22" t="s">
        <v>77</v>
      </c>
      <c r="BK391" s="183">
        <f>ROUND(I391*H391,2)</f>
        <v>0</v>
      </c>
      <c r="BL391" s="22" t="s">
        <v>636</v>
      </c>
      <c r="BM391" s="22" t="s">
        <v>682</v>
      </c>
    </row>
    <row r="392" spans="2:65" s="1" customFormat="1" ht="13.5">
      <c r="B392" s="39"/>
      <c r="D392" s="184" t="s">
        <v>135</v>
      </c>
      <c r="F392" s="185" t="s">
        <v>683</v>
      </c>
      <c r="I392" s="186"/>
      <c r="L392" s="39"/>
      <c r="M392" s="187"/>
      <c r="N392" s="40"/>
      <c r="O392" s="40"/>
      <c r="P392" s="40"/>
      <c r="Q392" s="40"/>
      <c r="R392" s="40"/>
      <c r="S392" s="40"/>
      <c r="T392" s="68"/>
      <c r="AT392" s="22" t="s">
        <v>135</v>
      </c>
      <c r="AU392" s="22" t="s">
        <v>79</v>
      </c>
    </row>
    <row r="393" spans="2:65" s="1" customFormat="1" ht="16.5" customHeight="1">
      <c r="B393" s="171"/>
      <c r="C393" s="172" t="s">
        <v>684</v>
      </c>
      <c r="D393" s="172" t="s">
        <v>128</v>
      </c>
      <c r="E393" s="173" t="s">
        <v>685</v>
      </c>
      <c r="F393" s="174" t="s">
        <v>686</v>
      </c>
      <c r="G393" s="175" t="s">
        <v>635</v>
      </c>
      <c r="H393" s="176">
        <v>1</v>
      </c>
      <c r="I393" s="177"/>
      <c r="J393" s="178">
        <f>ROUND(I393*H393,2)</f>
        <v>0</v>
      </c>
      <c r="K393" s="174" t="s">
        <v>374</v>
      </c>
      <c r="L393" s="39"/>
      <c r="M393" s="179" t="s">
        <v>5</v>
      </c>
      <c r="N393" s="180" t="s">
        <v>40</v>
      </c>
      <c r="O393" s="40"/>
      <c r="P393" s="181">
        <f>O393*H393</f>
        <v>0</v>
      </c>
      <c r="Q393" s="181">
        <v>0</v>
      </c>
      <c r="R393" s="181">
        <f>Q393*H393</f>
        <v>0</v>
      </c>
      <c r="S393" s="181">
        <v>0</v>
      </c>
      <c r="T393" s="182">
        <f>S393*H393</f>
        <v>0</v>
      </c>
      <c r="AR393" s="22" t="s">
        <v>636</v>
      </c>
      <c r="AT393" s="22" t="s">
        <v>128</v>
      </c>
      <c r="AU393" s="22" t="s">
        <v>79</v>
      </c>
      <c r="AY393" s="22" t="s">
        <v>126</v>
      </c>
      <c r="BE393" s="183">
        <f>IF(N393="základní",J393,0)</f>
        <v>0</v>
      </c>
      <c r="BF393" s="183">
        <f>IF(N393="snížená",J393,0)</f>
        <v>0</v>
      </c>
      <c r="BG393" s="183">
        <f>IF(N393="zákl. přenesená",J393,0)</f>
        <v>0</v>
      </c>
      <c r="BH393" s="183">
        <f>IF(N393="sníž. přenesená",J393,0)</f>
        <v>0</v>
      </c>
      <c r="BI393" s="183">
        <f>IF(N393="nulová",J393,0)</f>
        <v>0</v>
      </c>
      <c r="BJ393" s="22" t="s">
        <v>77</v>
      </c>
      <c r="BK393" s="183">
        <f>ROUND(I393*H393,2)</f>
        <v>0</v>
      </c>
      <c r="BL393" s="22" t="s">
        <v>636</v>
      </c>
      <c r="BM393" s="22" t="s">
        <v>687</v>
      </c>
    </row>
    <row r="394" spans="2:65" s="1" customFormat="1" ht="13.5">
      <c r="B394" s="39"/>
      <c r="D394" s="184" t="s">
        <v>135</v>
      </c>
      <c r="F394" s="185" t="s">
        <v>688</v>
      </c>
      <c r="I394" s="186"/>
      <c r="L394" s="39"/>
      <c r="M394" s="187"/>
      <c r="N394" s="40"/>
      <c r="O394" s="40"/>
      <c r="P394" s="40"/>
      <c r="Q394" s="40"/>
      <c r="R394" s="40"/>
      <c r="S394" s="40"/>
      <c r="T394" s="68"/>
      <c r="AT394" s="22" t="s">
        <v>135</v>
      </c>
      <c r="AU394" s="22" t="s">
        <v>79</v>
      </c>
    </row>
    <row r="395" spans="2:65" s="1" customFormat="1" ht="16.5" customHeight="1">
      <c r="B395" s="171"/>
      <c r="C395" s="172" t="s">
        <v>689</v>
      </c>
      <c r="D395" s="172" t="s">
        <v>128</v>
      </c>
      <c r="E395" s="173" t="s">
        <v>690</v>
      </c>
      <c r="F395" s="174" t="s">
        <v>691</v>
      </c>
      <c r="G395" s="175" t="s">
        <v>635</v>
      </c>
      <c r="H395" s="176">
        <v>1</v>
      </c>
      <c r="I395" s="177"/>
      <c r="J395" s="178">
        <f>ROUND(I395*H395,2)</f>
        <v>0</v>
      </c>
      <c r="K395" s="174" t="s">
        <v>145</v>
      </c>
      <c r="L395" s="39"/>
      <c r="M395" s="179" t="s">
        <v>5</v>
      </c>
      <c r="N395" s="180" t="s">
        <v>40</v>
      </c>
      <c r="O395" s="40"/>
      <c r="P395" s="181">
        <f>O395*H395</f>
        <v>0</v>
      </c>
      <c r="Q395" s="181">
        <v>0</v>
      </c>
      <c r="R395" s="181">
        <f>Q395*H395</f>
        <v>0</v>
      </c>
      <c r="S395" s="181">
        <v>0</v>
      </c>
      <c r="T395" s="182">
        <f>S395*H395</f>
        <v>0</v>
      </c>
      <c r="AR395" s="22" t="s">
        <v>636</v>
      </c>
      <c r="AT395" s="22" t="s">
        <v>128</v>
      </c>
      <c r="AU395" s="22" t="s">
        <v>79</v>
      </c>
      <c r="AY395" s="22" t="s">
        <v>126</v>
      </c>
      <c r="BE395" s="183">
        <f>IF(N395="základní",J395,0)</f>
        <v>0</v>
      </c>
      <c r="BF395" s="183">
        <f>IF(N395="snížená",J395,0)</f>
        <v>0</v>
      </c>
      <c r="BG395" s="183">
        <f>IF(N395="zákl. přenesená",J395,0)</f>
        <v>0</v>
      </c>
      <c r="BH395" s="183">
        <f>IF(N395="sníž. přenesená",J395,0)</f>
        <v>0</v>
      </c>
      <c r="BI395" s="183">
        <f>IF(N395="nulová",J395,0)</f>
        <v>0</v>
      </c>
      <c r="BJ395" s="22" t="s">
        <v>77</v>
      </c>
      <c r="BK395" s="183">
        <f>ROUND(I395*H395,2)</f>
        <v>0</v>
      </c>
      <c r="BL395" s="22" t="s">
        <v>636</v>
      </c>
      <c r="BM395" s="22" t="s">
        <v>692</v>
      </c>
    </row>
    <row r="396" spans="2:65" s="1" customFormat="1" ht="13.5">
      <c r="B396" s="39"/>
      <c r="D396" s="184" t="s">
        <v>135</v>
      </c>
      <c r="F396" s="185" t="s">
        <v>693</v>
      </c>
      <c r="I396" s="186"/>
      <c r="L396" s="39"/>
      <c r="M396" s="187"/>
      <c r="N396" s="40"/>
      <c r="O396" s="40"/>
      <c r="P396" s="40"/>
      <c r="Q396" s="40"/>
      <c r="R396" s="40"/>
      <c r="S396" s="40"/>
      <c r="T396" s="68"/>
      <c r="AT396" s="22" t="s">
        <v>135</v>
      </c>
      <c r="AU396" s="22" t="s">
        <v>79</v>
      </c>
    </row>
    <row r="397" spans="2:65" s="1" customFormat="1" ht="16.5" customHeight="1">
      <c r="B397" s="171"/>
      <c r="C397" s="172" t="s">
        <v>694</v>
      </c>
      <c r="D397" s="172" t="s">
        <v>128</v>
      </c>
      <c r="E397" s="173" t="s">
        <v>695</v>
      </c>
      <c r="F397" s="174" t="s">
        <v>696</v>
      </c>
      <c r="G397" s="175" t="s">
        <v>635</v>
      </c>
      <c r="H397" s="176">
        <v>1</v>
      </c>
      <c r="I397" s="177"/>
      <c r="J397" s="178">
        <f>ROUND(I397*H397,2)</f>
        <v>0</v>
      </c>
      <c r="K397" s="174" t="s">
        <v>374</v>
      </c>
      <c r="L397" s="39"/>
      <c r="M397" s="179" t="s">
        <v>5</v>
      </c>
      <c r="N397" s="180" t="s">
        <v>40</v>
      </c>
      <c r="O397" s="40"/>
      <c r="P397" s="181">
        <f>O397*H397</f>
        <v>0</v>
      </c>
      <c r="Q397" s="181">
        <v>0</v>
      </c>
      <c r="R397" s="181">
        <f>Q397*H397</f>
        <v>0</v>
      </c>
      <c r="S397" s="181">
        <v>0</v>
      </c>
      <c r="T397" s="182">
        <f>S397*H397</f>
        <v>0</v>
      </c>
      <c r="AR397" s="22" t="s">
        <v>636</v>
      </c>
      <c r="AT397" s="22" t="s">
        <v>128</v>
      </c>
      <c r="AU397" s="22" t="s">
        <v>79</v>
      </c>
      <c r="AY397" s="22" t="s">
        <v>126</v>
      </c>
      <c r="BE397" s="183">
        <f>IF(N397="základní",J397,0)</f>
        <v>0</v>
      </c>
      <c r="BF397" s="183">
        <f>IF(N397="snížená",J397,0)</f>
        <v>0</v>
      </c>
      <c r="BG397" s="183">
        <f>IF(N397="zákl. přenesená",J397,0)</f>
        <v>0</v>
      </c>
      <c r="BH397" s="183">
        <f>IF(N397="sníž. přenesená",J397,0)</f>
        <v>0</v>
      </c>
      <c r="BI397" s="183">
        <f>IF(N397="nulová",J397,0)</f>
        <v>0</v>
      </c>
      <c r="BJ397" s="22" t="s">
        <v>77</v>
      </c>
      <c r="BK397" s="183">
        <f>ROUND(I397*H397,2)</f>
        <v>0</v>
      </c>
      <c r="BL397" s="22" t="s">
        <v>636</v>
      </c>
      <c r="BM397" s="22" t="s">
        <v>697</v>
      </c>
    </row>
    <row r="398" spans="2:65" s="1" customFormat="1" ht="13.5">
      <c r="B398" s="39"/>
      <c r="D398" s="184" t="s">
        <v>135</v>
      </c>
      <c r="F398" s="185" t="s">
        <v>698</v>
      </c>
      <c r="I398" s="186"/>
      <c r="L398" s="39"/>
      <c r="M398" s="187"/>
      <c r="N398" s="40"/>
      <c r="O398" s="40"/>
      <c r="P398" s="40"/>
      <c r="Q398" s="40"/>
      <c r="R398" s="40"/>
      <c r="S398" s="40"/>
      <c r="T398" s="68"/>
      <c r="AT398" s="22" t="s">
        <v>135</v>
      </c>
      <c r="AU398" s="22" t="s">
        <v>79</v>
      </c>
    </row>
    <row r="399" spans="2:65" s="1" customFormat="1" ht="16.5" customHeight="1">
      <c r="B399" s="171"/>
      <c r="C399" s="172" t="s">
        <v>699</v>
      </c>
      <c r="D399" s="172" t="s">
        <v>128</v>
      </c>
      <c r="E399" s="173" t="s">
        <v>700</v>
      </c>
      <c r="F399" s="174" t="s">
        <v>701</v>
      </c>
      <c r="G399" s="175" t="s">
        <v>635</v>
      </c>
      <c r="H399" s="176">
        <v>1</v>
      </c>
      <c r="I399" s="177"/>
      <c r="J399" s="178">
        <f>ROUND(I399*H399,2)</f>
        <v>0</v>
      </c>
      <c r="K399" s="174" t="s">
        <v>145</v>
      </c>
      <c r="L399" s="39"/>
      <c r="M399" s="179" t="s">
        <v>5</v>
      </c>
      <c r="N399" s="180" t="s">
        <v>40</v>
      </c>
      <c r="O399" s="40"/>
      <c r="P399" s="181">
        <f>O399*H399</f>
        <v>0</v>
      </c>
      <c r="Q399" s="181">
        <v>0</v>
      </c>
      <c r="R399" s="181">
        <f>Q399*H399</f>
        <v>0</v>
      </c>
      <c r="S399" s="181">
        <v>0</v>
      </c>
      <c r="T399" s="182">
        <f>S399*H399</f>
        <v>0</v>
      </c>
      <c r="AR399" s="22" t="s">
        <v>636</v>
      </c>
      <c r="AT399" s="22" t="s">
        <v>128</v>
      </c>
      <c r="AU399" s="22" t="s">
        <v>79</v>
      </c>
      <c r="AY399" s="22" t="s">
        <v>126</v>
      </c>
      <c r="BE399" s="183">
        <f>IF(N399="základní",J399,0)</f>
        <v>0</v>
      </c>
      <c r="BF399" s="183">
        <f>IF(N399="snížená",J399,0)</f>
        <v>0</v>
      </c>
      <c r="BG399" s="183">
        <f>IF(N399="zákl. přenesená",J399,0)</f>
        <v>0</v>
      </c>
      <c r="BH399" s="183">
        <f>IF(N399="sníž. přenesená",J399,0)</f>
        <v>0</v>
      </c>
      <c r="BI399" s="183">
        <f>IF(N399="nulová",J399,0)</f>
        <v>0</v>
      </c>
      <c r="BJ399" s="22" t="s">
        <v>77</v>
      </c>
      <c r="BK399" s="183">
        <f>ROUND(I399*H399,2)</f>
        <v>0</v>
      </c>
      <c r="BL399" s="22" t="s">
        <v>636</v>
      </c>
      <c r="BM399" s="22" t="s">
        <v>702</v>
      </c>
    </row>
    <row r="400" spans="2:65" s="1" customFormat="1" ht="13.5">
      <c r="B400" s="39"/>
      <c r="D400" s="184" t="s">
        <v>135</v>
      </c>
      <c r="F400" s="185" t="s">
        <v>703</v>
      </c>
      <c r="I400" s="186"/>
      <c r="L400" s="39"/>
      <c r="M400" s="187"/>
      <c r="N400" s="40"/>
      <c r="O400" s="40"/>
      <c r="P400" s="40"/>
      <c r="Q400" s="40"/>
      <c r="R400" s="40"/>
      <c r="S400" s="40"/>
      <c r="T400" s="68"/>
      <c r="AT400" s="22" t="s">
        <v>135</v>
      </c>
      <c r="AU400" s="22" t="s">
        <v>79</v>
      </c>
    </row>
    <row r="401" spans="2:65" s="1" customFormat="1" ht="16.5" customHeight="1">
      <c r="B401" s="171"/>
      <c r="C401" s="172" t="s">
        <v>704</v>
      </c>
      <c r="D401" s="172" t="s">
        <v>128</v>
      </c>
      <c r="E401" s="173" t="s">
        <v>705</v>
      </c>
      <c r="F401" s="174" t="s">
        <v>706</v>
      </c>
      <c r="G401" s="175" t="s">
        <v>635</v>
      </c>
      <c r="H401" s="176">
        <v>1</v>
      </c>
      <c r="I401" s="177"/>
      <c r="J401" s="178">
        <f>ROUND(I401*H401,2)</f>
        <v>0</v>
      </c>
      <c r="K401" s="174" t="s">
        <v>374</v>
      </c>
      <c r="L401" s="39"/>
      <c r="M401" s="179" t="s">
        <v>5</v>
      </c>
      <c r="N401" s="180" t="s">
        <v>40</v>
      </c>
      <c r="O401" s="40"/>
      <c r="P401" s="181">
        <f>O401*H401</f>
        <v>0</v>
      </c>
      <c r="Q401" s="181">
        <v>0</v>
      </c>
      <c r="R401" s="181">
        <f>Q401*H401</f>
        <v>0</v>
      </c>
      <c r="S401" s="181">
        <v>0</v>
      </c>
      <c r="T401" s="182">
        <f>S401*H401</f>
        <v>0</v>
      </c>
      <c r="AR401" s="22" t="s">
        <v>636</v>
      </c>
      <c r="AT401" s="22" t="s">
        <v>128</v>
      </c>
      <c r="AU401" s="22" t="s">
        <v>79</v>
      </c>
      <c r="AY401" s="22" t="s">
        <v>126</v>
      </c>
      <c r="BE401" s="183">
        <f>IF(N401="základní",J401,0)</f>
        <v>0</v>
      </c>
      <c r="BF401" s="183">
        <f>IF(N401="snížená",J401,0)</f>
        <v>0</v>
      </c>
      <c r="BG401" s="183">
        <f>IF(N401="zákl. přenesená",J401,0)</f>
        <v>0</v>
      </c>
      <c r="BH401" s="183">
        <f>IF(N401="sníž. přenesená",J401,0)</f>
        <v>0</v>
      </c>
      <c r="BI401" s="183">
        <f>IF(N401="nulová",J401,0)</f>
        <v>0</v>
      </c>
      <c r="BJ401" s="22" t="s">
        <v>77</v>
      </c>
      <c r="BK401" s="183">
        <f>ROUND(I401*H401,2)</f>
        <v>0</v>
      </c>
      <c r="BL401" s="22" t="s">
        <v>636</v>
      </c>
      <c r="BM401" s="22" t="s">
        <v>707</v>
      </c>
    </row>
    <row r="402" spans="2:65" s="1" customFormat="1" ht="13.5">
      <c r="B402" s="39"/>
      <c r="D402" s="184" t="s">
        <v>135</v>
      </c>
      <c r="F402" s="185" t="s">
        <v>708</v>
      </c>
      <c r="I402" s="186"/>
      <c r="L402" s="39"/>
      <c r="M402" s="187"/>
      <c r="N402" s="40"/>
      <c r="O402" s="40"/>
      <c r="P402" s="40"/>
      <c r="Q402" s="40"/>
      <c r="R402" s="40"/>
      <c r="S402" s="40"/>
      <c r="T402" s="68"/>
      <c r="AT402" s="22" t="s">
        <v>135</v>
      </c>
      <c r="AU402" s="22" t="s">
        <v>79</v>
      </c>
    </row>
    <row r="403" spans="2:65" s="1" customFormat="1" ht="27">
      <c r="B403" s="39"/>
      <c r="D403" s="184" t="s">
        <v>300</v>
      </c>
      <c r="F403" s="214" t="s">
        <v>709</v>
      </c>
      <c r="I403" s="186"/>
      <c r="L403" s="39"/>
      <c r="M403" s="187"/>
      <c r="N403" s="40"/>
      <c r="O403" s="40"/>
      <c r="P403" s="40"/>
      <c r="Q403" s="40"/>
      <c r="R403" s="40"/>
      <c r="S403" s="40"/>
      <c r="T403" s="68"/>
      <c r="AT403" s="22" t="s">
        <v>300</v>
      </c>
      <c r="AU403" s="22" t="s">
        <v>79</v>
      </c>
    </row>
    <row r="404" spans="2:65" s="1" customFormat="1" ht="16.5" customHeight="1">
      <c r="B404" s="171"/>
      <c r="C404" s="172" t="s">
        <v>710</v>
      </c>
      <c r="D404" s="172" t="s">
        <v>128</v>
      </c>
      <c r="E404" s="173" t="s">
        <v>711</v>
      </c>
      <c r="F404" s="174" t="s">
        <v>712</v>
      </c>
      <c r="G404" s="175" t="s">
        <v>635</v>
      </c>
      <c r="H404" s="176">
        <v>1</v>
      </c>
      <c r="I404" s="177"/>
      <c r="J404" s="178">
        <f>ROUND(I404*H404,2)</f>
        <v>0</v>
      </c>
      <c r="K404" s="174" t="s">
        <v>374</v>
      </c>
      <c r="L404" s="39"/>
      <c r="M404" s="179" t="s">
        <v>5</v>
      </c>
      <c r="N404" s="180" t="s">
        <v>40</v>
      </c>
      <c r="O404" s="40"/>
      <c r="P404" s="181">
        <f>O404*H404</f>
        <v>0</v>
      </c>
      <c r="Q404" s="181">
        <v>0</v>
      </c>
      <c r="R404" s="181">
        <f>Q404*H404</f>
        <v>0</v>
      </c>
      <c r="S404" s="181">
        <v>0</v>
      </c>
      <c r="T404" s="182">
        <f>S404*H404</f>
        <v>0</v>
      </c>
      <c r="AR404" s="22" t="s">
        <v>636</v>
      </c>
      <c r="AT404" s="22" t="s">
        <v>128</v>
      </c>
      <c r="AU404" s="22" t="s">
        <v>79</v>
      </c>
      <c r="AY404" s="22" t="s">
        <v>126</v>
      </c>
      <c r="BE404" s="183">
        <f>IF(N404="základní",J404,0)</f>
        <v>0</v>
      </c>
      <c r="BF404" s="183">
        <f>IF(N404="snížená",J404,0)</f>
        <v>0</v>
      </c>
      <c r="BG404" s="183">
        <f>IF(N404="zákl. přenesená",J404,0)</f>
        <v>0</v>
      </c>
      <c r="BH404" s="183">
        <f>IF(N404="sníž. přenesená",J404,0)</f>
        <v>0</v>
      </c>
      <c r="BI404" s="183">
        <f>IF(N404="nulová",J404,0)</f>
        <v>0</v>
      </c>
      <c r="BJ404" s="22" t="s">
        <v>77</v>
      </c>
      <c r="BK404" s="183">
        <f>ROUND(I404*H404,2)</f>
        <v>0</v>
      </c>
      <c r="BL404" s="22" t="s">
        <v>636</v>
      </c>
      <c r="BM404" s="22" t="s">
        <v>713</v>
      </c>
    </row>
    <row r="405" spans="2:65" s="1" customFormat="1" ht="13.5">
      <c r="B405" s="39"/>
      <c r="D405" s="184" t="s">
        <v>135</v>
      </c>
      <c r="F405" s="185" t="s">
        <v>714</v>
      </c>
      <c r="I405" s="186"/>
      <c r="L405" s="39"/>
      <c r="M405" s="187"/>
      <c r="N405" s="40"/>
      <c r="O405" s="40"/>
      <c r="P405" s="40"/>
      <c r="Q405" s="40"/>
      <c r="R405" s="40"/>
      <c r="S405" s="40"/>
      <c r="T405" s="68"/>
      <c r="AT405" s="22" t="s">
        <v>135</v>
      </c>
      <c r="AU405" s="22" t="s">
        <v>79</v>
      </c>
    </row>
    <row r="406" spans="2:65" s="10" customFormat="1" ht="29.85" customHeight="1">
      <c r="B406" s="158"/>
      <c r="D406" s="159" t="s">
        <v>68</v>
      </c>
      <c r="E406" s="169" t="s">
        <v>715</v>
      </c>
      <c r="F406" s="169" t="s">
        <v>716</v>
      </c>
      <c r="I406" s="161"/>
      <c r="J406" s="170">
        <f>BK406</f>
        <v>0</v>
      </c>
      <c r="L406" s="158"/>
      <c r="M406" s="163"/>
      <c r="N406" s="164"/>
      <c r="O406" s="164"/>
      <c r="P406" s="165">
        <f>SUM(P407:P428)</f>
        <v>0</v>
      </c>
      <c r="Q406" s="164"/>
      <c r="R406" s="165">
        <f>SUM(R407:R428)</f>
        <v>0</v>
      </c>
      <c r="S406" s="164"/>
      <c r="T406" s="166">
        <f>SUM(T407:T428)</f>
        <v>0</v>
      </c>
      <c r="AR406" s="159" t="s">
        <v>155</v>
      </c>
      <c r="AT406" s="167" t="s">
        <v>68</v>
      </c>
      <c r="AU406" s="167" t="s">
        <v>77</v>
      </c>
      <c r="AY406" s="159" t="s">
        <v>126</v>
      </c>
      <c r="BK406" s="168">
        <f>SUM(BK407:BK428)</f>
        <v>0</v>
      </c>
    </row>
    <row r="407" spans="2:65" s="1" customFormat="1" ht="16.5" customHeight="1">
      <c r="B407" s="171"/>
      <c r="C407" s="172" t="s">
        <v>717</v>
      </c>
      <c r="D407" s="172" t="s">
        <v>128</v>
      </c>
      <c r="E407" s="173" t="s">
        <v>718</v>
      </c>
      <c r="F407" s="174" t="s">
        <v>719</v>
      </c>
      <c r="G407" s="175" t="s">
        <v>635</v>
      </c>
      <c r="H407" s="176">
        <v>1</v>
      </c>
      <c r="I407" s="177"/>
      <c r="J407" s="178">
        <f>ROUND(I407*H407,2)</f>
        <v>0</v>
      </c>
      <c r="K407" s="174" t="s">
        <v>145</v>
      </c>
      <c r="L407" s="39"/>
      <c r="M407" s="179" t="s">
        <v>5</v>
      </c>
      <c r="N407" s="180" t="s">
        <v>40</v>
      </c>
      <c r="O407" s="40"/>
      <c r="P407" s="181">
        <f>O407*H407</f>
        <v>0</v>
      </c>
      <c r="Q407" s="181">
        <v>0</v>
      </c>
      <c r="R407" s="181">
        <f>Q407*H407</f>
        <v>0</v>
      </c>
      <c r="S407" s="181">
        <v>0</v>
      </c>
      <c r="T407" s="182">
        <f>S407*H407</f>
        <v>0</v>
      </c>
      <c r="AR407" s="22" t="s">
        <v>636</v>
      </c>
      <c r="AT407" s="22" t="s">
        <v>128</v>
      </c>
      <c r="AU407" s="22" t="s">
        <v>79</v>
      </c>
      <c r="AY407" s="22" t="s">
        <v>126</v>
      </c>
      <c r="BE407" s="183">
        <f>IF(N407="základní",J407,0)</f>
        <v>0</v>
      </c>
      <c r="BF407" s="183">
        <f>IF(N407="snížená",J407,0)</f>
        <v>0</v>
      </c>
      <c r="BG407" s="183">
        <f>IF(N407="zákl. přenesená",J407,0)</f>
        <v>0</v>
      </c>
      <c r="BH407" s="183">
        <f>IF(N407="sníž. přenesená",J407,0)</f>
        <v>0</v>
      </c>
      <c r="BI407" s="183">
        <f>IF(N407="nulová",J407,0)</f>
        <v>0</v>
      </c>
      <c r="BJ407" s="22" t="s">
        <v>77</v>
      </c>
      <c r="BK407" s="183">
        <f>ROUND(I407*H407,2)</f>
        <v>0</v>
      </c>
      <c r="BL407" s="22" t="s">
        <v>636</v>
      </c>
      <c r="BM407" s="22" t="s">
        <v>720</v>
      </c>
    </row>
    <row r="408" spans="2:65" s="1" customFormat="1" ht="13.5">
      <c r="B408" s="39"/>
      <c r="D408" s="184" t="s">
        <v>135</v>
      </c>
      <c r="F408" s="185" t="s">
        <v>721</v>
      </c>
      <c r="I408" s="186"/>
      <c r="L408" s="39"/>
      <c r="M408" s="187"/>
      <c r="N408" s="40"/>
      <c r="O408" s="40"/>
      <c r="P408" s="40"/>
      <c r="Q408" s="40"/>
      <c r="R408" s="40"/>
      <c r="S408" s="40"/>
      <c r="T408" s="68"/>
      <c r="AT408" s="22" t="s">
        <v>135</v>
      </c>
      <c r="AU408" s="22" t="s">
        <v>79</v>
      </c>
    </row>
    <row r="409" spans="2:65" s="1" customFormat="1" ht="27">
      <c r="B409" s="39"/>
      <c r="D409" s="184" t="s">
        <v>300</v>
      </c>
      <c r="F409" s="214" t="s">
        <v>722</v>
      </c>
      <c r="I409" s="186"/>
      <c r="L409" s="39"/>
      <c r="M409" s="187"/>
      <c r="N409" s="40"/>
      <c r="O409" s="40"/>
      <c r="P409" s="40"/>
      <c r="Q409" s="40"/>
      <c r="R409" s="40"/>
      <c r="S409" s="40"/>
      <c r="T409" s="68"/>
      <c r="AT409" s="22" t="s">
        <v>300</v>
      </c>
      <c r="AU409" s="22" t="s">
        <v>79</v>
      </c>
    </row>
    <row r="410" spans="2:65" s="1" customFormat="1" ht="16.5" customHeight="1">
      <c r="B410" s="171"/>
      <c r="C410" s="172" t="s">
        <v>723</v>
      </c>
      <c r="D410" s="172" t="s">
        <v>128</v>
      </c>
      <c r="E410" s="173" t="s">
        <v>724</v>
      </c>
      <c r="F410" s="174" t="s">
        <v>725</v>
      </c>
      <c r="G410" s="175" t="s">
        <v>635</v>
      </c>
      <c r="H410" s="176">
        <v>1</v>
      </c>
      <c r="I410" s="177"/>
      <c r="J410" s="178">
        <f>ROUND(I410*H410,2)</f>
        <v>0</v>
      </c>
      <c r="K410" s="174" t="s">
        <v>145</v>
      </c>
      <c r="L410" s="39"/>
      <c r="M410" s="179" t="s">
        <v>5</v>
      </c>
      <c r="N410" s="180" t="s">
        <v>40</v>
      </c>
      <c r="O410" s="40"/>
      <c r="P410" s="181">
        <f>O410*H410</f>
        <v>0</v>
      </c>
      <c r="Q410" s="181">
        <v>0</v>
      </c>
      <c r="R410" s="181">
        <f>Q410*H410</f>
        <v>0</v>
      </c>
      <c r="S410" s="181">
        <v>0</v>
      </c>
      <c r="T410" s="182">
        <f>S410*H410</f>
        <v>0</v>
      </c>
      <c r="AR410" s="22" t="s">
        <v>636</v>
      </c>
      <c r="AT410" s="22" t="s">
        <v>128</v>
      </c>
      <c r="AU410" s="22" t="s">
        <v>79</v>
      </c>
      <c r="AY410" s="22" t="s">
        <v>126</v>
      </c>
      <c r="BE410" s="183">
        <f>IF(N410="základní",J410,0)</f>
        <v>0</v>
      </c>
      <c r="BF410" s="183">
        <f>IF(N410="snížená",J410,0)</f>
        <v>0</v>
      </c>
      <c r="BG410" s="183">
        <f>IF(N410="zákl. přenesená",J410,0)</f>
        <v>0</v>
      </c>
      <c r="BH410" s="183">
        <f>IF(N410="sníž. přenesená",J410,0)</f>
        <v>0</v>
      </c>
      <c r="BI410" s="183">
        <f>IF(N410="nulová",J410,0)</f>
        <v>0</v>
      </c>
      <c r="BJ410" s="22" t="s">
        <v>77</v>
      </c>
      <c r="BK410" s="183">
        <f>ROUND(I410*H410,2)</f>
        <v>0</v>
      </c>
      <c r="BL410" s="22" t="s">
        <v>636</v>
      </c>
      <c r="BM410" s="22" t="s">
        <v>726</v>
      </c>
    </row>
    <row r="411" spans="2:65" s="1" customFormat="1" ht="13.5">
      <c r="B411" s="39"/>
      <c r="D411" s="184" t="s">
        <v>135</v>
      </c>
      <c r="F411" s="185" t="s">
        <v>727</v>
      </c>
      <c r="I411" s="186"/>
      <c r="L411" s="39"/>
      <c r="M411" s="187"/>
      <c r="N411" s="40"/>
      <c r="O411" s="40"/>
      <c r="P411" s="40"/>
      <c r="Q411" s="40"/>
      <c r="R411" s="40"/>
      <c r="S411" s="40"/>
      <c r="T411" s="68"/>
      <c r="AT411" s="22" t="s">
        <v>135</v>
      </c>
      <c r="AU411" s="22" t="s">
        <v>79</v>
      </c>
    </row>
    <row r="412" spans="2:65" s="1" customFormat="1" ht="27">
      <c r="B412" s="39"/>
      <c r="D412" s="184" t="s">
        <v>300</v>
      </c>
      <c r="F412" s="214" t="s">
        <v>728</v>
      </c>
      <c r="I412" s="186"/>
      <c r="L412" s="39"/>
      <c r="M412" s="187"/>
      <c r="N412" s="40"/>
      <c r="O412" s="40"/>
      <c r="P412" s="40"/>
      <c r="Q412" s="40"/>
      <c r="R412" s="40"/>
      <c r="S412" s="40"/>
      <c r="T412" s="68"/>
      <c r="AT412" s="22" t="s">
        <v>300</v>
      </c>
      <c r="AU412" s="22" t="s">
        <v>79</v>
      </c>
    </row>
    <row r="413" spans="2:65" s="1" customFormat="1" ht="16.5" customHeight="1">
      <c r="B413" s="171"/>
      <c r="C413" s="172" t="s">
        <v>729</v>
      </c>
      <c r="D413" s="172" t="s">
        <v>128</v>
      </c>
      <c r="E413" s="173" t="s">
        <v>730</v>
      </c>
      <c r="F413" s="174" t="s">
        <v>731</v>
      </c>
      <c r="G413" s="175" t="s">
        <v>635</v>
      </c>
      <c r="H413" s="176">
        <v>1</v>
      </c>
      <c r="I413" s="177"/>
      <c r="J413" s="178">
        <f>ROUND(I413*H413,2)</f>
        <v>0</v>
      </c>
      <c r="K413" s="174" t="s">
        <v>145</v>
      </c>
      <c r="L413" s="39"/>
      <c r="M413" s="179" t="s">
        <v>5</v>
      </c>
      <c r="N413" s="180" t="s">
        <v>40</v>
      </c>
      <c r="O413" s="40"/>
      <c r="P413" s="181">
        <f>O413*H413</f>
        <v>0</v>
      </c>
      <c r="Q413" s="181">
        <v>0</v>
      </c>
      <c r="R413" s="181">
        <f>Q413*H413</f>
        <v>0</v>
      </c>
      <c r="S413" s="181">
        <v>0</v>
      </c>
      <c r="T413" s="182">
        <f>S413*H413</f>
        <v>0</v>
      </c>
      <c r="AR413" s="22" t="s">
        <v>636</v>
      </c>
      <c r="AT413" s="22" t="s">
        <v>128</v>
      </c>
      <c r="AU413" s="22" t="s">
        <v>79</v>
      </c>
      <c r="AY413" s="22" t="s">
        <v>126</v>
      </c>
      <c r="BE413" s="183">
        <f>IF(N413="základní",J413,0)</f>
        <v>0</v>
      </c>
      <c r="BF413" s="183">
        <f>IF(N413="snížená",J413,0)</f>
        <v>0</v>
      </c>
      <c r="BG413" s="183">
        <f>IF(N413="zákl. přenesená",J413,0)</f>
        <v>0</v>
      </c>
      <c r="BH413" s="183">
        <f>IF(N413="sníž. přenesená",J413,0)</f>
        <v>0</v>
      </c>
      <c r="BI413" s="183">
        <f>IF(N413="nulová",J413,0)</f>
        <v>0</v>
      </c>
      <c r="BJ413" s="22" t="s">
        <v>77</v>
      </c>
      <c r="BK413" s="183">
        <f>ROUND(I413*H413,2)</f>
        <v>0</v>
      </c>
      <c r="BL413" s="22" t="s">
        <v>636</v>
      </c>
      <c r="BM413" s="22" t="s">
        <v>732</v>
      </c>
    </row>
    <row r="414" spans="2:65" s="1" customFormat="1" ht="13.5">
      <c r="B414" s="39"/>
      <c r="D414" s="184" t="s">
        <v>135</v>
      </c>
      <c r="F414" s="185" t="s">
        <v>733</v>
      </c>
      <c r="I414" s="186"/>
      <c r="L414" s="39"/>
      <c r="M414" s="187"/>
      <c r="N414" s="40"/>
      <c r="O414" s="40"/>
      <c r="P414" s="40"/>
      <c r="Q414" s="40"/>
      <c r="R414" s="40"/>
      <c r="S414" s="40"/>
      <c r="T414" s="68"/>
      <c r="AT414" s="22" t="s">
        <v>135</v>
      </c>
      <c r="AU414" s="22" t="s">
        <v>79</v>
      </c>
    </row>
    <row r="415" spans="2:65" s="1" customFormat="1" ht="27">
      <c r="B415" s="39"/>
      <c r="D415" s="184" t="s">
        <v>300</v>
      </c>
      <c r="F415" s="214" t="s">
        <v>734</v>
      </c>
      <c r="I415" s="186"/>
      <c r="L415" s="39"/>
      <c r="M415" s="187"/>
      <c r="N415" s="40"/>
      <c r="O415" s="40"/>
      <c r="P415" s="40"/>
      <c r="Q415" s="40"/>
      <c r="R415" s="40"/>
      <c r="S415" s="40"/>
      <c r="T415" s="68"/>
      <c r="AT415" s="22" t="s">
        <v>300</v>
      </c>
      <c r="AU415" s="22" t="s">
        <v>79</v>
      </c>
    </row>
    <row r="416" spans="2:65" s="1" customFormat="1" ht="16.5" customHeight="1">
      <c r="B416" s="171"/>
      <c r="C416" s="172" t="s">
        <v>735</v>
      </c>
      <c r="D416" s="172" t="s">
        <v>128</v>
      </c>
      <c r="E416" s="173" t="s">
        <v>736</v>
      </c>
      <c r="F416" s="174" t="s">
        <v>737</v>
      </c>
      <c r="G416" s="175" t="s">
        <v>131</v>
      </c>
      <c r="H416" s="176">
        <v>2</v>
      </c>
      <c r="I416" s="177"/>
      <c r="J416" s="178">
        <f>ROUND(I416*H416,2)</f>
        <v>0</v>
      </c>
      <c r="K416" s="174" t="s">
        <v>374</v>
      </c>
      <c r="L416" s="39"/>
      <c r="M416" s="179" t="s">
        <v>5</v>
      </c>
      <c r="N416" s="180" t="s">
        <v>40</v>
      </c>
      <c r="O416" s="40"/>
      <c r="P416" s="181">
        <f>O416*H416</f>
        <v>0</v>
      </c>
      <c r="Q416" s="181">
        <v>0</v>
      </c>
      <c r="R416" s="181">
        <f>Q416*H416</f>
        <v>0</v>
      </c>
      <c r="S416" s="181">
        <v>0</v>
      </c>
      <c r="T416" s="182">
        <f>S416*H416</f>
        <v>0</v>
      </c>
      <c r="AR416" s="22" t="s">
        <v>636</v>
      </c>
      <c r="AT416" s="22" t="s">
        <v>128</v>
      </c>
      <c r="AU416" s="22" t="s">
        <v>79</v>
      </c>
      <c r="AY416" s="22" t="s">
        <v>126</v>
      </c>
      <c r="BE416" s="183">
        <f>IF(N416="základní",J416,0)</f>
        <v>0</v>
      </c>
      <c r="BF416" s="183">
        <f>IF(N416="snížená",J416,0)</f>
        <v>0</v>
      </c>
      <c r="BG416" s="183">
        <f>IF(N416="zákl. přenesená",J416,0)</f>
        <v>0</v>
      </c>
      <c r="BH416" s="183">
        <f>IF(N416="sníž. přenesená",J416,0)</f>
        <v>0</v>
      </c>
      <c r="BI416" s="183">
        <f>IF(N416="nulová",J416,0)</f>
        <v>0</v>
      </c>
      <c r="BJ416" s="22" t="s">
        <v>77</v>
      </c>
      <c r="BK416" s="183">
        <f>ROUND(I416*H416,2)</f>
        <v>0</v>
      </c>
      <c r="BL416" s="22" t="s">
        <v>636</v>
      </c>
      <c r="BM416" s="22" t="s">
        <v>738</v>
      </c>
    </row>
    <row r="417" spans="2:65" s="1" customFormat="1" ht="13.5">
      <c r="B417" s="39"/>
      <c r="D417" s="184" t="s">
        <v>135</v>
      </c>
      <c r="F417" s="185" t="s">
        <v>739</v>
      </c>
      <c r="I417" s="186"/>
      <c r="L417" s="39"/>
      <c r="M417" s="187"/>
      <c r="N417" s="40"/>
      <c r="O417" s="40"/>
      <c r="P417" s="40"/>
      <c r="Q417" s="40"/>
      <c r="R417" s="40"/>
      <c r="S417" s="40"/>
      <c r="T417" s="68"/>
      <c r="AT417" s="22" t="s">
        <v>135</v>
      </c>
      <c r="AU417" s="22" t="s">
        <v>79</v>
      </c>
    </row>
    <row r="418" spans="2:65" s="1" customFormat="1" ht="16.5" customHeight="1">
      <c r="B418" s="171"/>
      <c r="C418" s="172" t="s">
        <v>740</v>
      </c>
      <c r="D418" s="172" t="s">
        <v>128</v>
      </c>
      <c r="E418" s="173" t="s">
        <v>741</v>
      </c>
      <c r="F418" s="174" t="s">
        <v>742</v>
      </c>
      <c r="G418" s="175" t="s">
        <v>635</v>
      </c>
      <c r="H418" s="176">
        <v>1</v>
      </c>
      <c r="I418" s="177"/>
      <c r="J418" s="178">
        <f>ROUND(I418*H418,2)</f>
        <v>0</v>
      </c>
      <c r="K418" s="174" t="s">
        <v>145</v>
      </c>
      <c r="L418" s="39"/>
      <c r="M418" s="179" t="s">
        <v>5</v>
      </c>
      <c r="N418" s="180" t="s">
        <v>40</v>
      </c>
      <c r="O418" s="40"/>
      <c r="P418" s="181">
        <f>O418*H418</f>
        <v>0</v>
      </c>
      <c r="Q418" s="181">
        <v>0</v>
      </c>
      <c r="R418" s="181">
        <f>Q418*H418</f>
        <v>0</v>
      </c>
      <c r="S418" s="181">
        <v>0</v>
      </c>
      <c r="T418" s="182">
        <f>S418*H418</f>
        <v>0</v>
      </c>
      <c r="AR418" s="22" t="s">
        <v>636</v>
      </c>
      <c r="AT418" s="22" t="s">
        <v>128</v>
      </c>
      <c r="AU418" s="22" t="s">
        <v>79</v>
      </c>
      <c r="AY418" s="22" t="s">
        <v>126</v>
      </c>
      <c r="BE418" s="183">
        <f>IF(N418="základní",J418,0)</f>
        <v>0</v>
      </c>
      <c r="BF418" s="183">
        <f>IF(N418="snížená",J418,0)</f>
        <v>0</v>
      </c>
      <c r="BG418" s="183">
        <f>IF(N418="zákl. přenesená",J418,0)</f>
        <v>0</v>
      </c>
      <c r="BH418" s="183">
        <f>IF(N418="sníž. přenesená",J418,0)</f>
        <v>0</v>
      </c>
      <c r="BI418" s="183">
        <f>IF(N418="nulová",J418,0)</f>
        <v>0</v>
      </c>
      <c r="BJ418" s="22" t="s">
        <v>77</v>
      </c>
      <c r="BK418" s="183">
        <f>ROUND(I418*H418,2)</f>
        <v>0</v>
      </c>
      <c r="BL418" s="22" t="s">
        <v>636</v>
      </c>
      <c r="BM418" s="22" t="s">
        <v>743</v>
      </c>
    </row>
    <row r="419" spans="2:65" s="1" customFormat="1" ht="13.5">
      <c r="B419" s="39"/>
      <c r="D419" s="184" t="s">
        <v>135</v>
      </c>
      <c r="F419" s="185" t="s">
        <v>744</v>
      </c>
      <c r="I419" s="186"/>
      <c r="L419" s="39"/>
      <c r="M419" s="187"/>
      <c r="N419" s="40"/>
      <c r="O419" s="40"/>
      <c r="P419" s="40"/>
      <c r="Q419" s="40"/>
      <c r="R419" s="40"/>
      <c r="S419" s="40"/>
      <c r="T419" s="68"/>
      <c r="AT419" s="22" t="s">
        <v>135</v>
      </c>
      <c r="AU419" s="22" t="s">
        <v>79</v>
      </c>
    </row>
    <row r="420" spans="2:65" s="1" customFormat="1" ht="27">
      <c r="B420" s="39"/>
      <c r="D420" s="184" t="s">
        <v>300</v>
      </c>
      <c r="F420" s="214" t="s">
        <v>745</v>
      </c>
      <c r="I420" s="186"/>
      <c r="L420" s="39"/>
      <c r="M420" s="187"/>
      <c r="N420" s="40"/>
      <c r="O420" s="40"/>
      <c r="P420" s="40"/>
      <c r="Q420" s="40"/>
      <c r="R420" s="40"/>
      <c r="S420" s="40"/>
      <c r="T420" s="68"/>
      <c r="AT420" s="22" t="s">
        <v>300</v>
      </c>
      <c r="AU420" s="22" t="s">
        <v>79</v>
      </c>
    </row>
    <row r="421" spans="2:65" s="1" customFormat="1" ht="16.5" customHeight="1">
      <c r="B421" s="171"/>
      <c r="C421" s="172" t="s">
        <v>746</v>
      </c>
      <c r="D421" s="172" t="s">
        <v>128</v>
      </c>
      <c r="E421" s="173" t="s">
        <v>747</v>
      </c>
      <c r="F421" s="174" t="s">
        <v>748</v>
      </c>
      <c r="G421" s="175" t="s">
        <v>635</v>
      </c>
      <c r="H421" s="176">
        <v>1</v>
      </c>
      <c r="I421" s="177"/>
      <c r="J421" s="178">
        <f>ROUND(I421*H421,2)</f>
        <v>0</v>
      </c>
      <c r="K421" s="174" t="s">
        <v>145</v>
      </c>
      <c r="L421" s="39"/>
      <c r="M421" s="179" t="s">
        <v>5</v>
      </c>
      <c r="N421" s="180" t="s">
        <v>40</v>
      </c>
      <c r="O421" s="40"/>
      <c r="P421" s="181">
        <f>O421*H421</f>
        <v>0</v>
      </c>
      <c r="Q421" s="181">
        <v>0</v>
      </c>
      <c r="R421" s="181">
        <f>Q421*H421</f>
        <v>0</v>
      </c>
      <c r="S421" s="181">
        <v>0</v>
      </c>
      <c r="T421" s="182">
        <f>S421*H421</f>
        <v>0</v>
      </c>
      <c r="AR421" s="22" t="s">
        <v>636</v>
      </c>
      <c r="AT421" s="22" t="s">
        <v>128</v>
      </c>
      <c r="AU421" s="22" t="s">
        <v>79</v>
      </c>
      <c r="AY421" s="22" t="s">
        <v>126</v>
      </c>
      <c r="BE421" s="183">
        <f>IF(N421="základní",J421,0)</f>
        <v>0</v>
      </c>
      <c r="BF421" s="183">
        <f>IF(N421="snížená",J421,0)</f>
        <v>0</v>
      </c>
      <c r="BG421" s="183">
        <f>IF(N421="zákl. přenesená",J421,0)</f>
        <v>0</v>
      </c>
      <c r="BH421" s="183">
        <f>IF(N421="sníž. přenesená",J421,0)</f>
        <v>0</v>
      </c>
      <c r="BI421" s="183">
        <f>IF(N421="nulová",J421,0)</f>
        <v>0</v>
      </c>
      <c r="BJ421" s="22" t="s">
        <v>77</v>
      </c>
      <c r="BK421" s="183">
        <f>ROUND(I421*H421,2)</f>
        <v>0</v>
      </c>
      <c r="BL421" s="22" t="s">
        <v>636</v>
      </c>
      <c r="BM421" s="22" t="s">
        <v>749</v>
      </c>
    </row>
    <row r="422" spans="2:65" s="1" customFormat="1" ht="13.5">
      <c r="B422" s="39"/>
      <c r="D422" s="184" t="s">
        <v>135</v>
      </c>
      <c r="F422" s="185" t="s">
        <v>750</v>
      </c>
      <c r="I422" s="186"/>
      <c r="L422" s="39"/>
      <c r="M422" s="187"/>
      <c r="N422" s="40"/>
      <c r="O422" s="40"/>
      <c r="P422" s="40"/>
      <c r="Q422" s="40"/>
      <c r="R422" s="40"/>
      <c r="S422" s="40"/>
      <c r="T422" s="68"/>
      <c r="AT422" s="22" t="s">
        <v>135</v>
      </c>
      <c r="AU422" s="22" t="s">
        <v>79</v>
      </c>
    </row>
    <row r="423" spans="2:65" s="1" customFormat="1" ht="16.5" customHeight="1">
      <c r="B423" s="171"/>
      <c r="C423" s="172" t="s">
        <v>751</v>
      </c>
      <c r="D423" s="172" t="s">
        <v>128</v>
      </c>
      <c r="E423" s="173" t="s">
        <v>752</v>
      </c>
      <c r="F423" s="174" t="s">
        <v>753</v>
      </c>
      <c r="G423" s="175" t="s">
        <v>635</v>
      </c>
      <c r="H423" s="176">
        <v>1</v>
      </c>
      <c r="I423" s="177"/>
      <c r="J423" s="178">
        <f>ROUND(I423*H423,2)</f>
        <v>0</v>
      </c>
      <c r="K423" s="174" t="s">
        <v>145</v>
      </c>
      <c r="L423" s="39"/>
      <c r="M423" s="179" t="s">
        <v>5</v>
      </c>
      <c r="N423" s="180" t="s">
        <v>40</v>
      </c>
      <c r="O423" s="40"/>
      <c r="P423" s="181">
        <f>O423*H423</f>
        <v>0</v>
      </c>
      <c r="Q423" s="181">
        <v>0</v>
      </c>
      <c r="R423" s="181">
        <f>Q423*H423</f>
        <v>0</v>
      </c>
      <c r="S423" s="181">
        <v>0</v>
      </c>
      <c r="T423" s="182">
        <f>S423*H423</f>
        <v>0</v>
      </c>
      <c r="AR423" s="22" t="s">
        <v>636</v>
      </c>
      <c r="AT423" s="22" t="s">
        <v>128</v>
      </c>
      <c r="AU423" s="22" t="s">
        <v>79</v>
      </c>
      <c r="AY423" s="22" t="s">
        <v>126</v>
      </c>
      <c r="BE423" s="183">
        <f>IF(N423="základní",J423,0)</f>
        <v>0</v>
      </c>
      <c r="BF423" s="183">
        <f>IF(N423="snížená",J423,0)</f>
        <v>0</v>
      </c>
      <c r="BG423" s="183">
        <f>IF(N423="zákl. přenesená",J423,0)</f>
        <v>0</v>
      </c>
      <c r="BH423" s="183">
        <f>IF(N423="sníž. přenesená",J423,0)</f>
        <v>0</v>
      </c>
      <c r="BI423" s="183">
        <f>IF(N423="nulová",J423,0)</f>
        <v>0</v>
      </c>
      <c r="BJ423" s="22" t="s">
        <v>77</v>
      </c>
      <c r="BK423" s="183">
        <f>ROUND(I423*H423,2)</f>
        <v>0</v>
      </c>
      <c r="BL423" s="22" t="s">
        <v>636</v>
      </c>
      <c r="BM423" s="22" t="s">
        <v>754</v>
      </c>
    </row>
    <row r="424" spans="2:65" s="1" customFormat="1" ht="13.5">
      <c r="B424" s="39"/>
      <c r="D424" s="184" t="s">
        <v>135</v>
      </c>
      <c r="F424" s="185" t="s">
        <v>755</v>
      </c>
      <c r="I424" s="186"/>
      <c r="L424" s="39"/>
      <c r="M424" s="187"/>
      <c r="N424" s="40"/>
      <c r="O424" s="40"/>
      <c r="P424" s="40"/>
      <c r="Q424" s="40"/>
      <c r="R424" s="40"/>
      <c r="S424" s="40"/>
      <c r="T424" s="68"/>
      <c r="AT424" s="22" t="s">
        <v>135</v>
      </c>
      <c r="AU424" s="22" t="s">
        <v>79</v>
      </c>
    </row>
    <row r="425" spans="2:65" s="1" customFormat="1" ht="27">
      <c r="B425" s="39"/>
      <c r="D425" s="184" t="s">
        <v>300</v>
      </c>
      <c r="F425" s="214" t="s">
        <v>756</v>
      </c>
      <c r="I425" s="186"/>
      <c r="L425" s="39"/>
      <c r="M425" s="187"/>
      <c r="N425" s="40"/>
      <c r="O425" s="40"/>
      <c r="P425" s="40"/>
      <c r="Q425" s="40"/>
      <c r="R425" s="40"/>
      <c r="S425" s="40"/>
      <c r="T425" s="68"/>
      <c r="AT425" s="22" t="s">
        <v>300</v>
      </c>
      <c r="AU425" s="22" t="s">
        <v>79</v>
      </c>
    </row>
    <row r="426" spans="2:65" s="1" customFormat="1" ht="16.5" customHeight="1">
      <c r="B426" s="171"/>
      <c r="C426" s="172" t="s">
        <v>757</v>
      </c>
      <c r="D426" s="172" t="s">
        <v>128</v>
      </c>
      <c r="E426" s="173" t="s">
        <v>758</v>
      </c>
      <c r="F426" s="174" t="s">
        <v>759</v>
      </c>
      <c r="G426" s="175" t="s">
        <v>635</v>
      </c>
      <c r="H426" s="176">
        <v>1</v>
      </c>
      <c r="I426" s="177"/>
      <c r="J426" s="178">
        <f>ROUND(I426*H426,2)</f>
        <v>0</v>
      </c>
      <c r="K426" s="174" t="s">
        <v>145</v>
      </c>
      <c r="L426" s="39"/>
      <c r="M426" s="179" t="s">
        <v>5</v>
      </c>
      <c r="N426" s="180" t="s">
        <v>40</v>
      </c>
      <c r="O426" s="40"/>
      <c r="P426" s="181">
        <f>O426*H426</f>
        <v>0</v>
      </c>
      <c r="Q426" s="181">
        <v>0</v>
      </c>
      <c r="R426" s="181">
        <f>Q426*H426</f>
        <v>0</v>
      </c>
      <c r="S426" s="181">
        <v>0</v>
      </c>
      <c r="T426" s="182">
        <f>S426*H426</f>
        <v>0</v>
      </c>
      <c r="AR426" s="22" t="s">
        <v>636</v>
      </c>
      <c r="AT426" s="22" t="s">
        <v>128</v>
      </c>
      <c r="AU426" s="22" t="s">
        <v>79</v>
      </c>
      <c r="AY426" s="22" t="s">
        <v>126</v>
      </c>
      <c r="BE426" s="183">
        <f>IF(N426="základní",J426,0)</f>
        <v>0</v>
      </c>
      <c r="BF426" s="183">
        <f>IF(N426="snížená",J426,0)</f>
        <v>0</v>
      </c>
      <c r="BG426" s="183">
        <f>IF(N426="zákl. přenesená",J426,0)</f>
        <v>0</v>
      </c>
      <c r="BH426" s="183">
        <f>IF(N426="sníž. přenesená",J426,0)</f>
        <v>0</v>
      </c>
      <c r="BI426" s="183">
        <f>IF(N426="nulová",J426,0)</f>
        <v>0</v>
      </c>
      <c r="BJ426" s="22" t="s">
        <v>77</v>
      </c>
      <c r="BK426" s="183">
        <f>ROUND(I426*H426,2)</f>
        <v>0</v>
      </c>
      <c r="BL426" s="22" t="s">
        <v>636</v>
      </c>
      <c r="BM426" s="22" t="s">
        <v>760</v>
      </c>
    </row>
    <row r="427" spans="2:65" s="1" customFormat="1" ht="13.5">
      <c r="B427" s="39"/>
      <c r="D427" s="184" t="s">
        <v>135</v>
      </c>
      <c r="F427" s="185" t="s">
        <v>761</v>
      </c>
      <c r="I427" s="186"/>
      <c r="L427" s="39"/>
      <c r="M427" s="187"/>
      <c r="N427" s="40"/>
      <c r="O427" s="40"/>
      <c r="P427" s="40"/>
      <c r="Q427" s="40"/>
      <c r="R427" s="40"/>
      <c r="S427" s="40"/>
      <c r="T427" s="68"/>
      <c r="AT427" s="22" t="s">
        <v>135</v>
      </c>
      <c r="AU427" s="22" t="s">
        <v>79</v>
      </c>
    </row>
    <row r="428" spans="2:65" s="1" customFormat="1" ht="27">
      <c r="B428" s="39"/>
      <c r="D428" s="184" t="s">
        <v>300</v>
      </c>
      <c r="F428" s="214" t="s">
        <v>762</v>
      </c>
      <c r="I428" s="186"/>
      <c r="L428" s="39"/>
      <c r="M428" s="187"/>
      <c r="N428" s="40"/>
      <c r="O428" s="40"/>
      <c r="P428" s="40"/>
      <c r="Q428" s="40"/>
      <c r="R428" s="40"/>
      <c r="S428" s="40"/>
      <c r="T428" s="68"/>
      <c r="AT428" s="22" t="s">
        <v>300</v>
      </c>
      <c r="AU428" s="22" t="s">
        <v>79</v>
      </c>
    </row>
    <row r="429" spans="2:65" s="10" customFormat="1" ht="29.85" customHeight="1">
      <c r="B429" s="158"/>
      <c r="D429" s="159" t="s">
        <v>68</v>
      </c>
      <c r="E429" s="169" t="s">
        <v>763</v>
      </c>
      <c r="F429" s="169" t="s">
        <v>764</v>
      </c>
      <c r="I429" s="161"/>
      <c r="J429" s="170">
        <f>BK429</f>
        <v>0</v>
      </c>
      <c r="L429" s="158"/>
      <c r="M429" s="163"/>
      <c r="N429" s="164"/>
      <c r="O429" s="164"/>
      <c r="P429" s="165">
        <f>SUM(P430:P436)</f>
        <v>0</v>
      </c>
      <c r="Q429" s="164"/>
      <c r="R429" s="165">
        <f>SUM(R430:R436)</f>
        <v>0</v>
      </c>
      <c r="S429" s="164"/>
      <c r="T429" s="166">
        <f>SUM(T430:T436)</f>
        <v>0</v>
      </c>
      <c r="AR429" s="159" t="s">
        <v>155</v>
      </c>
      <c r="AT429" s="167" t="s">
        <v>68</v>
      </c>
      <c r="AU429" s="167" t="s">
        <v>77</v>
      </c>
      <c r="AY429" s="159" t="s">
        <v>126</v>
      </c>
      <c r="BK429" s="168">
        <f>SUM(BK430:BK436)</f>
        <v>0</v>
      </c>
    </row>
    <row r="430" spans="2:65" s="1" customFormat="1" ht="16.5" customHeight="1">
      <c r="B430" s="171"/>
      <c r="C430" s="172" t="s">
        <v>765</v>
      </c>
      <c r="D430" s="172" t="s">
        <v>128</v>
      </c>
      <c r="E430" s="173" t="s">
        <v>766</v>
      </c>
      <c r="F430" s="174" t="s">
        <v>767</v>
      </c>
      <c r="G430" s="175" t="s">
        <v>635</v>
      </c>
      <c r="H430" s="176">
        <v>1</v>
      </c>
      <c r="I430" s="177"/>
      <c r="J430" s="178">
        <f>ROUND(I430*H430,2)</f>
        <v>0</v>
      </c>
      <c r="K430" s="174" t="s">
        <v>145</v>
      </c>
      <c r="L430" s="39"/>
      <c r="M430" s="179" t="s">
        <v>5</v>
      </c>
      <c r="N430" s="180" t="s">
        <v>40</v>
      </c>
      <c r="O430" s="40"/>
      <c r="P430" s="181">
        <f>O430*H430</f>
        <v>0</v>
      </c>
      <c r="Q430" s="181">
        <v>0</v>
      </c>
      <c r="R430" s="181">
        <f>Q430*H430</f>
        <v>0</v>
      </c>
      <c r="S430" s="181">
        <v>0</v>
      </c>
      <c r="T430" s="182">
        <f>S430*H430</f>
        <v>0</v>
      </c>
      <c r="AR430" s="22" t="s">
        <v>636</v>
      </c>
      <c r="AT430" s="22" t="s">
        <v>128</v>
      </c>
      <c r="AU430" s="22" t="s">
        <v>79</v>
      </c>
      <c r="AY430" s="22" t="s">
        <v>126</v>
      </c>
      <c r="BE430" s="183">
        <f>IF(N430="základní",J430,0)</f>
        <v>0</v>
      </c>
      <c r="BF430" s="183">
        <f>IF(N430="snížená",J430,0)</f>
        <v>0</v>
      </c>
      <c r="BG430" s="183">
        <f>IF(N430="zákl. přenesená",J430,0)</f>
        <v>0</v>
      </c>
      <c r="BH430" s="183">
        <f>IF(N430="sníž. přenesená",J430,0)</f>
        <v>0</v>
      </c>
      <c r="BI430" s="183">
        <f>IF(N430="nulová",J430,0)</f>
        <v>0</v>
      </c>
      <c r="BJ430" s="22" t="s">
        <v>77</v>
      </c>
      <c r="BK430" s="183">
        <f>ROUND(I430*H430,2)</f>
        <v>0</v>
      </c>
      <c r="BL430" s="22" t="s">
        <v>636</v>
      </c>
      <c r="BM430" s="22" t="s">
        <v>768</v>
      </c>
    </row>
    <row r="431" spans="2:65" s="1" customFormat="1" ht="13.5">
      <c r="B431" s="39"/>
      <c r="D431" s="184" t="s">
        <v>135</v>
      </c>
      <c r="F431" s="185" t="s">
        <v>769</v>
      </c>
      <c r="I431" s="186"/>
      <c r="L431" s="39"/>
      <c r="M431" s="187"/>
      <c r="N431" s="40"/>
      <c r="O431" s="40"/>
      <c r="P431" s="40"/>
      <c r="Q431" s="40"/>
      <c r="R431" s="40"/>
      <c r="S431" s="40"/>
      <c r="T431" s="68"/>
      <c r="AT431" s="22" t="s">
        <v>135</v>
      </c>
      <c r="AU431" s="22" t="s">
        <v>79</v>
      </c>
    </row>
    <row r="432" spans="2:65" s="1" customFormat="1" ht="16.5" customHeight="1">
      <c r="B432" s="171"/>
      <c r="C432" s="172" t="s">
        <v>770</v>
      </c>
      <c r="D432" s="172" t="s">
        <v>128</v>
      </c>
      <c r="E432" s="173" t="s">
        <v>771</v>
      </c>
      <c r="F432" s="174" t="s">
        <v>772</v>
      </c>
      <c r="G432" s="175" t="s">
        <v>635</v>
      </c>
      <c r="H432" s="176">
        <v>1</v>
      </c>
      <c r="I432" s="177"/>
      <c r="J432" s="178">
        <f>ROUND(I432*H432,2)</f>
        <v>0</v>
      </c>
      <c r="K432" s="174" t="s">
        <v>145</v>
      </c>
      <c r="L432" s="39"/>
      <c r="M432" s="179" t="s">
        <v>5</v>
      </c>
      <c r="N432" s="180" t="s">
        <v>40</v>
      </c>
      <c r="O432" s="40"/>
      <c r="P432" s="181">
        <f>O432*H432</f>
        <v>0</v>
      </c>
      <c r="Q432" s="181">
        <v>0</v>
      </c>
      <c r="R432" s="181">
        <f>Q432*H432</f>
        <v>0</v>
      </c>
      <c r="S432" s="181">
        <v>0</v>
      </c>
      <c r="T432" s="182">
        <f>S432*H432</f>
        <v>0</v>
      </c>
      <c r="AR432" s="22" t="s">
        <v>636</v>
      </c>
      <c r="AT432" s="22" t="s">
        <v>128</v>
      </c>
      <c r="AU432" s="22" t="s">
        <v>79</v>
      </c>
      <c r="AY432" s="22" t="s">
        <v>126</v>
      </c>
      <c r="BE432" s="183">
        <f>IF(N432="základní",J432,0)</f>
        <v>0</v>
      </c>
      <c r="BF432" s="183">
        <f>IF(N432="snížená",J432,0)</f>
        <v>0</v>
      </c>
      <c r="BG432" s="183">
        <f>IF(N432="zákl. přenesená",J432,0)</f>
        <v>0</v>
      </c>
      <c r="BH432" s="183">
        <f>IF(N432="sníž. přenesená",J432,0)</f>
        <v>0</v>
      </c>
      <c r="BI432" s="183">
        <f>IF(N432="nulová",J432,0)</f>
        <v>0</v>
      </c>
      <c r="BJ432" s="22" t="s">
        <v>77</v>
      </c>
      <c r="BK432" s="183">
        <f>ROUND(I432*H432,2)</f>
        <v>0</v>
      </c>
      <c r="BL432" s="22" t="s">
        <v>636</v>
      </c>
      <c r="BM432" s="22" t="s">
        <v>773</v>
      </c>
    </row>
    <row r="433" spans="2:65" s="1" customFormat="1" ht="13.5">
      <c r="B433" s="39"/>
      <c r="D433" s="184" t="s">
        <v>135</v>
      </c>
      <c r="F433" s="185" t="s">
        <v>774</v>
      </c>
      <c r="I433" s="186"/>
      <c r="L433" s="39"/>
      <c r="M433" s="187"/>
      <c r="N433" s="40"/>
      <c r="O433" s="40"/>
      <c r="P433" s="40"/>
      <c r="Q433" s="40"/>
      <c r="R433" s="40"/>
      <c r="S433" s="40"/>
      <c r="T433" s="68"/>
      <c r="AT433" s="22" t="s">
        <v>135</v>
      </c>
      <c r="AU433" s="22" t="s">
        <v>79</v>
      </c>
    </row>
    <row r="434" spans="2:65" s="1" customFormat="1" ht="27">
      <c r="B434" s="39"/>
      <c r="D434" s="184" t="s">
        <v>300</v>
      </c>
      <c r="F434" s="214" t="s">
        <v>775</v>
      </c>
      <c r="I434" s="186"/>
      <c r="L434" s="39"/>
      <c r="M434" s="187"/>
      <c r="N434" s="40"/>
      <c r="O434" s="40"/>
      <c r="P434" s="40"/>
      <c r="Q434" s="40"/>
      <c r="R434" s="40"/>
      <c r="S434" s="40"/>
      <c r="T434" s="68"/>
      <c r="AT434" s="22" t="s">
        <v>300</v>
      </c>
      <c r="AU434" s="22" t="s">
        <v>79</v>
      </c>
    </row>
    <row r="435" spans="2:65" s="1" customFormat="1" ht="16.5" customHeight="1">
      <c r="B435" s="171"/>
      <c r="C435" s="172" t="s">
        <v>776</v>
      </c>
      <c r="D435" s="172" t="s">
        <v>128</v>
      </c>
      <c r="E435" s="173" t="s">
        <v>777</v>
      </c>
      <c r="F435" s="174" t="s">
        <v>778</v>
      </c>
      <c r="G435" s="175" t="s">
        <v>635</v>
      </c>
      <c r="H435" s="176">
        <v>1</v>
      </c>
      <c r="I435" s="177"/>
      <c r="J435" s="178">
        <f>ROUND(I435*H435,2)</f>
        <v>0</v>
      </c>
      <c r="K435" s="174" t="s">
        <v>145</v>
      </c>
      <c r="L435" s="39"/>
      <c r="M435" s="179" t="s">
        <v>5</v>
      </c>
      <c r="N435" s="180" t="s">
        <v>40</v>
      </c>
      <c r="O435" s="40"/>
      <c r="P435" s="181">
        <f>O435*H435</f>
        <v>0</v>
      </c>
      <c r="Q435" s="181">
        <v>0</v>
      </c>
      <c r="R435" s="181">
        <f>Q435*H435</f>
        <v>0</v>
      </c>
      <c r="S435" s="181">
        <v>0</v>
      </c>
      <c r="T435" s="182">
        <f>S435*H435</f>
        <v>0</v>
      </c>
      <c r="AR435" s="22" t="s">
        <v>636</v>
      </c>
      <c r="AT435" s="22" t="s">
        <v>128</v>
      </c>
      <c r="AU435" s="22" t="s">
        <v>79</v>
      </c>
      <c r="AY435" s="22" t="s">
        <v>126</v>
      </c>
      <c r="BE435" s="183">
        <f>IF(N435="základní",J435,0)</f>
        <v>0</v>
      </c>
      <c r="BF435" s="183">
        <f>IF(N435="snížená",J435,0)</f>
        <v>0</v>
      </c>
      <c r="BG435" s="183">
        <f>IF(N435="zákl. přenesená",J435,0)</f>
        <v>0</v>
      </c>
      <c r="BH435" s="183">
        <f>IF(N435="sníž. přenesená",J435,0)</f>
        <v>0</v>
      </c>
      <c r="BI435" s="183">
        <f>IF(N435="nulová",J435,0)</f>
        <v>0</v>
      </c>
      <c r="BJ435" s="22" t="s">
        <v>77</v>
      </c>
      <c r="BK435" s="183">
        <f>ROUND(I435*H435,2)</f>
        <v>0</v>
      </c>
      <c r="BL435" s="22" t="s">
        <v>636</v>
      </c>
      <c r="BM435" s="22" t="s">
        <v>779</v>
      </c>
    </row>
    <row r="436" spans="2:65" s="1" customFormat="1" ht="13.5">
      <c r="B436" s="39"/>
      <c r="D436" s="184" t="s">
        <v>135</v>
      </c>
      <c r="F436" s="185" t="s">
        <v>780</v>
      </c>
      <c r="I436" s="186"/>
      <c r="L436" s="39"/>
      <c r="M436" s="187"/>
      <c r="N436" s="40"/>
      <c r="O436" s="40"/>
      <c r="P436" s="40"/>
      <c r="Q436" s="40"/>
      <c r="R436" s="40"/>
      <c r="S436" s="40"/>
      <c r="T436" s="68"/>
      <c r="AT436" s="22" t="s">
        <v>135</v>
      </c>
      <c r="AU436" s="22" t="s">
        <v>79</v>
      </c>
    </row>
    <row r="437" spans="2:65" s="10" customFormat="1" ht="29.85" customHeight="1">
      <c r="B437" s="158"/>
      <c r="D437" s="159" t="s">
        <v>68</v>
      </c>
      <c r="E437" s="169" t="s">
        <v>781</v>
      </c>
      <c r="F437" s="169" t="s">
        <v>782</v>
      </c>
      <c r="I437" s="161"/>
      <c r="J437" s="170">
        <f>BK437</f>
        <v>0</v>
      </c>
      <c r="L437" s="158"/>
      <c r="M437" s="163"/>
      <c r="N437" s="164"/>
      <c r="O437" s="164"/>
      <c r="P437" s="165">
        <f>SUM(P438:P440)</f>
        <v>0</v>
      </c>
      <c r="Q437" s="164"/>
      <c r="R437" s="165">
        <f>SUM(R438:R440)</f>
        <v>0</v>
      </c>
      <c r="S437" s="164"/>
      <c r="T437" s="166">
        <f>SUM(T438:T440)</f>
        <v>0</v>
      </c>
      <c r="AR437" s="159" t="s">
        <v>155</v>
      </c>
      <c r="AT437" s="167" t="s">
        <v>68</v>
      </c>
      <c r="AU437" s="167" t="s">
        <v>77</v>
      </c>
      <c r="AY437" s="159" t="s">
        <v>126</v>
      </c>
      <c r="BK437" s="168">
        <f>SUM(BK438:BK440)</f>
        <v>0</v>
      </c>
    </row>
    <row r="438" spans="2:65" s="1" customFormat="1" ht="16.5" customHeight="1">
      <c r="B438" s="171"/>
      <c r="C438" s="172" t="s">
        <v>783</v>
      </c>
      <c r="D438" s="172" t="s">
        <v>128</v>
      </c>
      <c r="E438" s="173" t="s">
        <v>784</v>
      </c>
      <c r="F438" s="174" t="s">
        <v>785</v>
      </c>
      <c r="G438" s="175" t="s">
        <v>635</v>
      </c>
      <c r="H438" s="176">
        <v>1</v>
      </c>
      <c r="I438" s="177"/>
      <c r="J438" s="178">
        <f>ROUND(I438*H438,2)</f>
        <v>0</v>
      </c>
      <c r="K438" s="174" t="s">
        <v>145</v>
      </c>
      <c r="L438" s="39"/>
      <c r="M438" s="179" t="s">
        <v>5</v>
      </c>
      <c r="N438" s="180" t="s">
        <v>40</v>
      </c>
      <c r="O438" s="40"/>
      <c r="P438" s="181">
        <f>O438*H438</f>
        <v>0</v>
      </c>
      <c r="Q438" s="181">
        <v>0</v>
      </c>
      <c r="R438" s="181">
        <f>Q438*H438</f>
        <v>0</v>
      </c>
      <c r="S438" s="181">
        <v>0</v>
      </c>
      <c r="T438" s="182">
        <f>S438*H438</f>
        <v>0</v>
      </c>
      <c r="AR438" s="22" t="s">
        <v>636</v>
      </c>
      <c r="AT438" s="22" t="s">
        <v>128</v>
      </c>
      <c r="AU438" s="22" t="s">
        <v>79</v>
      </c>
      <c r="AY438" s="22" t="s">
        <v>126</v>
      </c>
      <c r="BE438" s="183">
        <f>IF(N438="základní",J438,0)</f>
        <v>0</v>
      </c>
      <c r="BF438" s="183">
        <f>IF(N438="snížená",J438,0)</f>
        <v>0</v>
      </c>
      <c r="BG438" s="183">
        <f>IF(N438="zákl. přenesená",J438,0)</f>
        <v>0</v>
      </c>
      <c r="BH438" s="183">
        <f>IF(N438="sníž. přenesená",J438,0)</f>
        <v>0</v>
      </c>
      <c r="BI438" s="183">
        <f>IF(N438="nulová",J438,0)</f>
        <v>0</v>
      </c>
      <c r="BJ438" s="22" t="s">
        <v>77</v>
      </c>
      <c r="BK438" s="183">
        <f>ROUND(I438*H438,2)</f>
        <v>0</v>
      </c>
      <c r="BL438" s="22" t="s">
        <v>636</v>
      </c>
      <c r="BM438" s="22" t="s">
        <v>786</v>
      </c>
    </row>
    <row r="439" spans="2:65" s="1" customFormat="1" ht="13.5">
      <c r="B439" s="39"/>
      <c r="D439" s="184" t="s">
        <v>135</v>
      </c>
      <c r="F439" s="185" t="s">
        <v>787</v>
      </c>
      <c r="I439" s="186"/>
      <c r="L439" s="39"/>
      <c r="M439" s="187"/>
      <c r="N439" s="40"/>
      <c r="O439" s="40"/>
      <c r="P439" s="40"/>
      <c r="Q439" s="40"/>
      <c r="R439" s="40"/>
      <c r="S439" s="40"/>
      <c r="T439" s="68"/>
      <c r="AT439" s="22" t="s">
        <v>135</v>
      </c>
      <c r="AU439" s="22" t="s">
        <v>79</v>
      </c>
    </row>
    <row r="440" spans="2:65" s="1" customFormat="1" ht="27">
      <c r="B440" s="39"/>
      <c r="D440" s="184" t="s">
        <v>300</v>
      </c>
      <c r="F440" s="214" t="s">
        <v>788</v>
      </c>
      <c r="I440" s="186"/>
      <c r="L440" s="39"/>
      <c r="M440" s="215"/>
      <c r="N440" s="216"/>
      <c r="O440" s="216"/>
      <c r="P440" s="216"/>
      <c r="Q440" s="216"/>
      <c r="R440" s="216"/>
      <c r="S440" s="216"/>
      <c r="T440" s="217"/>
      <c r="AT440" s="22" t="s">
        <v>300</v>
      </c>
      <c r="AU440" s="22" t="s">
        <v>79</v>
      </c>
    </row>
    <row r="441" spans="2:65" s="1" customFormat="1" ht="6.95" customHeight="1">
      <c r="B441" s="54"/>
      <c r="C441" s="55"/>
      <c r="D441" s="55"/>
      <c r="E441" s="55"/>
      <c r="F441" s="55"/>
      <c r="G441" s="55"/>
      <c r="H441" s="55"/>
      <c r="I441" s="125"/>
      <c r="J441" s="55"/>
      <c r="K441" s="55"/>
      <c r="L441" s="39"/>
    </row>
  </sheetData>
  <autoFilter ref="C89:K440"/>
  <mergeCells count="10">
    <mergeCell ref="J51:J52"/>
    <mergeCell ref="E80:H80"/>
    <mergeCell ref="E82:H8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93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8"/>
      <c r="C1" s="98"/>
      <c r="D1" s="99" t="s">
        <v>1</v>
      </c>
      <c r="E1" s="98"/>
      <c r="F1" s="100" t="s">
        <v>83</v>
      </c>
      <c r="G1" s="341" t="s">
        <v>84</v>
      </c>
      <c r="H1" s="341"/>
      <c r="I1" s="101"/>
      <c r="J1" s="100" t="s">
        <v>85</v>
      </c>
      <c r="K1" s="99" t="s">
        <v>86</v>
      </c>
      <c r="L1" s="100" t="s">
        <v>87</v>
      </c>
      <c r="M1" s="100"/>
      <c r="N1" s="100"/>
      <c r="O1" s="100"/>
      <c r="P1" s="100"/>
      <c r="Q1" s="100"/>
      <c r="R1" s="100"/>
      <c r="S1" s="100"/>
      <c r="T1" s="100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31" t="s">
        <v>8</v>
      </c>
      <c r="M2" s="332"/>
      <c r="N2" s="332"/>
      <c r="O2" s="332"/>
      <c r="P2" s="332"/>
      <c r="Q2" s="332"/>
      <c r="R2" s="332"/>
      <c r="S2" s="332"/>
      <c r="T2" s="332"/>
      <c r="U2" s="332"/>
      <c r="V2" s="332"/>
      <c r="AT2" s="22" t="s">
        <v>82</v>
      </c>
    </row>
    <row r="3" spans="1:70" ht="6.95" customHeight="1">
      <c r="B3" s="23"/>
      <c r="C3" s="24"/>
      <c r="D3" s="24"/>
      <c r="E3" s="24"/>
      <c r="F3" s="24"/>
      <c r="G3" s="24"/>
      <c r="H3" s="24"/>
      <c r="I3" s="102"/>
      <c r="J3" s="24"/>
      <c r="K3" s="25"/>
      <c r="AT3" s="22" t="s">
        <v>79</v>
      </c>
    </row>
    <row r="4" spans="1:70" ht="36.950000000000003" customHeight="1">
      <c r="B4" s="26"/>
      <c r="C4" s="27"/>
      <c r="D4" s="28" t="s">
        <v>88</v>
      </c>
      <c r="E4" s="27"/>
      <c r="F4" s="27"/>
      <c r="G4" s="27"/>
      <c r="H4" s="27"/>
      <c r="I4" s="103"/>
      <c r="J4" s="27"/>
      <c r="K4" s="29"/>
      <c r="M4" s="30" t="s">
        <v>13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03"/>
      <c r="J5" s="27"/>
      <c r="K5" s="29"/>
    </row>
    <row r="6" spans="1:70">
      <c r="B6" s="26"/>
      <c r="C6" s="27"/>
      <c r="D6" s="35" t="s">
        <v>19</v>
      </c>
      <c r="E6" s="27"/>
      <c r="F6" s="27"/>
      <c r="G6" s="27"/>
      <c r="H6" s="27"/>
      <c r="I6" s="103"/>
      <c r="J6" s="27"/>
      <c r="K6" s="29"/>
    </row>
    <row r="7" spans="1:70" ht="16.5" customHeight="1">
      <c r="B7" s="26"/>
      <c r="C7" s="27"/>
      <c r="D7" s="27"/>
      <c r="E7" s="333" t="str">
        <f>'Rekapitulace stavby'!K6</f>
        <v>Rekonstrukce ul. Slovenská, Kolín</v>
      </c>
      <c r="F7" s="334"/>
      <c r="G7" s="334"/>
      <c r="H7" s="334"/>
      <c r="I7" s="103"/>
      <c r="J7" s="27"/>
      <c r="K7" s="29"/>
    </row>
    <row r="8" spans="1:70" s="1" customFormat="1">
      <c r="B8" s="39"/>
      <c r="C8" s="40"/>
      <c r="D8" s="35" t="s">
        <v>89</v>
      </c>
      <c r="E8" s="40"/>
      <c r="F8" s="40"/>
      <c r="G8" s="40"/>
      <c r="H8" s="40"/>
      <c r="I8" s="104"/>
      <c r="J8" s="40"/>
      <c r="K8" s="43"/>
    </row>
    <row r="9" spans="1:70" s="1" customFormat="1" ht="36.950000000000003" customHeight="1">
      <c r="B9" s="39"/>
      <c r="C9" s="40"/>
      <c r="D9" s="40"/>
      <c r="E9" s="335" t="s">
        <v>789</v>
      </c>
      <c r="F9" s="336"/>
      <c r="G9" s="336"/>
      <c r="H9" s="336"/>
      <c r="I9" s="104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04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5</v>
      </c>
      <c r="G11" s="40"/>
      <c r="H11" s="40"/>
      <c r="I11" s="105" t="s">
        <v>22</v>
      </c>
      <c r="J11" s="33" t="s">
        <v>5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05" t="s">
        <v>25</v>
      </c>
      <c r="J12" s="106" t="str">
        <f>'Rekapitulace stavby'!AN8</f>
        <v>25. 8. 2017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4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05" t="s">
        <v>28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05" t="s">
        <v>29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4"/>
      <c r="J16" s="40"/>
      <c r="K16" s="43"/>
    </row>
    <row r="17" spans="2:11" s="1" customFormat="1" ht="14.45" customHeight="1">
      <c r="B17" s="39"/>
      <c r="C17" s="40"/>
      <c r="D17" s="35" t="s">
        <v>30</v>
      </c>
      <c r="E17" s="40"/>
      <c r="F17" s="40"/>
      <c r="G17" s="40"/>
      <c r="H17" s="40"/>
      <c r="I17" s="105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5" t="s">
        <v>29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4"/>
      <c r="J19" s="40"/>
      <c r="K19" s="43"/>
    </row>
    <row r="20" spans="2:11" s="1" customFormat="1" ht="14.45" customHeight="1">
      <c r="B20" s="39"/>
      <c r="C20" s="40"/>
      <c r="D20" s="35" t="s">
        <v>32</v>
      </c>
      <c r="E20" s="40"/>
      <c r="F20" s="40"/>
      <c r="G20" s="40"/>
      <c r="H20" s="40"/>
      <c r="I20" s="105" t="s">
        <v>28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05" t="s">
        <v>29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4"/>
      <c r="J22" s="40"/>
      <c r="K22" s="43"/>
    </row>
    <row r="23" spans="2:11" s="1" customFormat="1" ht="14.45" customHeight="1">
      <c r="B23" s="39"/>
      <c r="C23" s="40"/>
      <c r="D23" s="35" t="s">
        <v>34</v>
      </c>
      <c r="E23" s="40"/>
      <c r="F23" s="40"/>
      <c r="G23" s="40"/>
      <c r="H23" s="40"/>
      <c r="I23" s="104"/>
      <c r="J23" s="40"/>
      <c r="K23" s="43"/>
    </row>
    <row r="24" spans="2:11" s="6" customFormat="1" ht="16.5" customHeight="1">
      <c r="B24" s="107"/>
      <c r="C24" s="108"/>
      <c r="D24" s="108"/>
      <c r="E24" s="303" t="s">
        <v>5</v>
      </c>
      <c r="F24" s="303"/>
      <c r="G24" s="303"/>
      <c r="H24" s="303"/>
      <c r="I24" s="109"/>
      <c r="J24" s="108"/>
      <c r="K24" s="110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4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11"/>
      <c r="J26" s="66"/>
      <c r="K26" s="112"/>
    </row>
    <row r="27" spans="2:11" s="1" customFormat="1" ht="25.35" customHeight="1">
      <c r="B27" s="39"/>
      <c r="C27" s="40"/>
      <c r="D27" s="113" t="s">
        <v>35</v>
      </c>
      <c r="E27" s="40"/>
      <c r="F27" s="40"/>
      <c r="G27" s="40"/>
      <c r="H27" s="40"/>
      <c r="I27" s="104"/>
      <c r="J27" s="114">
        <f>ROUND(J85,2)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1"/>
      <c r="J28" s="66"/>
      <c r="K28" s="112"/>
    </row>
    <row r="29" spans="2:11" s="1" customFormat="1" ht="14.45" customHeight="1">
      <c r="B29" s="39"/>
      <c r="C29" s="40"/>
      <c r="D29" s="40"/>
      <c r="E29" s="40"/>
      <c r="F29" s="44" t="s">
        <v>37</v>
      </c>
      <c r="G29" s="40"/>
      <c r="H29" s="40"/>
      <c r="I29" s="115" t="s">
        <v>36</v>
      </c>
      <c r="J29" s="44" t="s">
        <v>38</v>
      </c>
      <c r="K29" s="43"/>
    </row>
    <row r="30" spans="2:11" s="1" customFormat="1" ht="14.45" customHeight="1">
      <c r="B30" s="39"/>
      <c r="C30" s="40"/>
      <c r="D30" s="47" t="s">
        <v>39</v>
      </c>
      <c r="E30" s="47" t="s">
        <v>40</v>
      </c>
      <c r="F30" s="116">
        <f>ROUND(SUM(BE85:BE192), 2)</f>
        <v>0</v>
      </c>
      <c r="G30" s="40"/>
      <c r="H30" s="40"/>
      <c r="I30" s="117">
        <v>0.21</v>
      </c>
      <c r="J30" s="116">
        <f>ROUND(ROUND((SUM(BE85:BE192)),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41</v>
      </c>
      <c r="F31" s="116">
        <f>ROUND(SUM(BF85:BF192), 2)</f>
        <v>0</v>
      </c>
      <c r="G31" s="40"/>
      <c r="H31" s="40"/>
      <c r="I31" s="117">
        <v>0.15</v>
      </c>
      <c r="J31" s="116">
        <f>ROUND(ROUND((SUM(BF85:BF192)),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42</v>
      </c>
      <c r="F32" s="116">
        <f>ROUND(SUM(BG85:BG192), 2)</f>
        <v>0</v>
      </c>
      <c r="G32" s="40"/>
      <c r="H32" s="40"/>
      <c r="I32" s="117">
        <v>0.21</v>
      </c>
      <c r="J32" s="116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43</v>
      </c>
      <c r="F33" s="116">
        <f>ROUND(SUM(BH85:BH192), 2)</f>
        <v>0</v>
      </c>
      <c r="G33" s="40"/>
      <c r="H33" s="40"/>
      <c r="I33" s="117">
        <v>0.15</v>
      </c>
      <c r="J33" s="116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44</v>
      </c>
      <c r="F34" s="116">
        <f>ROUND(SUM(BI85:BI192), 2)</f>
        <v>0</v>
      </c>
      <c r="G34" s="40"/>
      <c r="H34" s="40"/>
      <c r="I34" s="117">
        <v>0</v>
      </c>
      <c r="J34" s="116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4"/>
      <c r="J35" s="40"/>
      <c r="K35" s="43"/>
    </row>
    <row r="36" spans="2:11" s="1" customFormat="1" ht="25.35" customHeight="1">
      <c r="B36" s="39"/>
      <c r="C36" s="118"/>
      <c r="D36" s="119" t="s">
        <v>45</v>
      </c>
      <c r="E36" s="69"/>
      <c r="F36" s="69"/>
      <c r="G36" s="120" t="s">
        <v>46</v>
      </c>
      <c r="H36" s="121" t="s">
        <v>47</v>
      </c>
      <c r="I36" s="122"/>
      <c r="J36" s="123">
        <f>SUM(J27:J34)</f>
        <v>0</v>
      </c>
      <c r="K36" s="124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5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6"/>
      <c r="J41" s="58"/>
      <c r="K41" s="127"/>
    </row>
    <row r="42" spans="2:11" s="1" customFormat="1" ht="36.950000000000003" customHeight="1">
      <c r="B42" s="39"/>
      <c r="C42" s="28" t="s">
        <v>91</v>
      </c>
      <c r="D42" s="40"/>
      <c r="E42" s="40"/>
      <c r="F42" s="40"/>
      <c r="G42" s="40"/>
      <c r="H42" s="40"/>
      <c r="I42" s="104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4"/>
      <c r="J43" s="40"/>
      <c r="K43" s="43"/>
    </row>
    <row r="44" spans="2:11" s="1" customFormat="1" ht="14.45" customHeight="1">
      <c r="B44" s="39"/>
      <c r="C44" s="35" t="s">
        <v>19</v>
      </c>
      <c r="D44" s="40"/>
      <c r="E44" s="40"/>
      <c r="F44" s="40"/>
      <c r="G44" s="40"/>
      <c r="H44" s="40"/>
      <c r="I44" s="104"/>
      <c r="J44" s="40"/>
      <c r="K44" s="43"/>
    </row>
    <row r="45" spans="2:11" s="1" customFormat="1" ht="16.5" customHeight="1">
      <c r="B45" s="39"/>
      <c r="C45" s="40"/>
      <c r="D45" s="40"/>
      <c r="E45" s="333" t="str">
        <f>E7</f>
        <v>Rekonstrukce ul. Slovenská, Kolín</v>
      </c>
      <c r="F45" s="334"/>
      <c r="G45" s="334"/>
      <c r="H45" s="334"/>
      <c r="I45" s="104"/>
      <c r="J45" s="40"/>
      <c r="K45" s="43"/>
    </row>
    <row r="46" spans="2:11" s="1" customFormat="1" ht="14.45" customHeight="1">
      <c r="B46" s="39"/>
      <c r="C46" s="35" t="s">
        <v>89</v>
      </c>
      <c r="D46" s="40"/>
      <c r="E46" s="40"/>
      <c r="F46" s="40"/>
      <c r="G46" s="40"/>
      <c r="H46" s="40"/>
      <c r="I46" s="104"/>
      <c r="J46" s="40"/>
      <c r="K46" s="43"/>
    </row>
    <row r="47" spans="2:11" s="1" customFormat="1" ht="17.25" customHeight="1">
      <c r="B47" s="39"/>
      <c r="C47" s="40"/>
      <c r="D47" s="40"/>
      <c r="E47" s="335" t="str">
        <f>E9</f>
        <v>SO401 - Veřejné osvětlení</v>
      </c>
      <c r="F47" s="336"/>
      <c r="G47" s="336"/>
      <c r="H47" s="336"/>
      <c r="I47" s="104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4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 xml:space="preserve"> </v>
      </c>
      <c r="G49" s="40"/>
      <c r="H49" s="40"/>
      <c r="I49" s="105" t="s">
        <v>25</v>
      </c>
      <c r="J49" s="106" t="str">
        <f>IF(J12="","",J12)</f>
        <v>25. 8. 2017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4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 xml:space="preserve"> </v>
      </c>
      <c r="G51" s="40"/>
      <c r="H51" s="40"/>
      <c r="I51" s="105" t="s">
        <v>32</v>
      </c>
      <c r="J51" s="303" t="str">
        <f>E21</f>
        <v xml:space="preserve"> </v>
      </c>
      <c r="K51" s="43"/>
    </row>
    <row r="52" spans="2:47" s="1" customFormat="1" ht="14.45" customHeight="1">
      <c r="B52" s="39"/>
      <c r="C52" s="35" t="s">
        <v>30</v>
      </c>
      <c r="D52" s="40"/>
      <c r="E52" s="40"/>
      <c r="F52" s="33" t="str">
        <f>IF(E18="","",E18)</f>
        <v/>
      </c>
      <c r="G52" s="40"/>
      <c r="H52" s="40"/>
      <c r="I52" s="104"/>
      <c r="J52" s="337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4"/>
      <c r="J53" s="40"/>
      <c r="K53" s="43"/>
    </row>
    <row r="54" spans="2:47" s="1" customFormat="1" ht="29.25" customHeight="1">
      <c r="B54" s="39"/>
      <c r="C54" s="128" t="s">
        <v>92</v>
      </c>
      <c r="D54" s="118"/>
      <c r="E54" s="118"/>
      <c r="F54" s="118"/>
      <c r="G54" s="118"/>
      <c r="H54" s="118"/>
      <c r="I54" s="129"/>
      <c r="J54" s="130" t="s">
        <v>93</v>
      </c>
      <c r="K54" s="131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4"/>
      <c r="J55" s="40"/>
      <c r="K55" s="43"/>
    </row>
    <row r="56" spans="2:47" s="1" customFormat="1" ht="29.25" customHeight="1">
      <c r="B56" s="39"/>
      <c r="C56" s="132" t="s">
        <v>94</v>
      </c>
      <c r="D56" s="40"/>
      <c r="E56" s="40"/>
      <c r="F56" s="40"/>
      <c r="G56" s="40"/>
      <c r="H56" s="40"/>
      <c r="I56" s="104"/>
      <c r="J56" s="114">
        <f>J85</f>
        <v>0</v>
      </c>
      <c r="K56" s="43"/>
      <c r="AU56" s="22" t="s">
        <v>95</v>
      </c>
    </row>
    <row r="57" spans="2:47" s="7" customFormat="1" ht="24.95" customHeight="1">
      <c r="B57" s="133"/>
      <c r="C57" s="134"/>
      <c r="D57" s="135" t="s">
        <v>96</v>
      </c>
      <c r="E57" s="136"/>
      <c r="F57" s="136"/>
      <c r="G57" s="136"/>
      <c r="H57" s="136"/>
      <c r="I57" s="137"/>
      <c r="J57" s="138">
        <f>J86</f>
        <v>0</v>
      </c>
      <c r="K57" s="139"/>
    </row>
    <row r="58" spans="2:47" s="8" customFormat="1" ht="19.899999999999999" customHeight="1">
      <c r="B58" s="140"/>
      <c r="C58" s="141"/>
      <c r="D58" s="142" t="s">
        <v>97</v>
      </c>
      <c r="E58" s="143"/>
      <c r="F58" s="143"/>
      <c r="G58" s="143"/>
      <c r="H58" s="143"/>
      <c r="I58" s="144"/>
      <c r="J58" s="145">
        <f>J87</f>
        <v>0</v>
      </c>
      <c r="K58" s="146"/>
    </row>
    <row r="59" spans="2:47" s="8" customFormat="1" ht="19.899999999999999" customHeight="1">
      <c r="B59" s="140"/>
      <c r="C59" s="141"/>
      <c r="D59" s="142" t="s">
        <v>790</v>
      </c>
      <c r="E59" s="143"/>
      <c r="F59" s="143"/>
      <c r="G59" s="143"/>
      <c r="H59" s="143"/>
      <c r="I59" s="144"/>
      <c r="J59" s="145">
        <f>J107</f>
        <v>0</v>
      </c>
      <c r="K59" s="146"/>
    </row>
    <row r="60" spans="2:47" s="8" customFormat="1" ht="19.899999999999999" customHeight="1">
      <c r="B60" s="140"/>
      <c r="C60" s="141"/>
      <c r="D60" s="142" t="s">
        <v>100</v>
      </c>
      <c r="E60" s="143"/>
      <c r="F60" s="143"/>
      <c r="G60" s="143"/>
      <c r="H60" s="143"/>
      <c r="I60" s="144"/>
      <c r="J60" s="145">
        <f>J110</f>
        <v>0</v>
      </c>
      <c r="K60" s="146"/>
    </row>
    <row r="61" spans="2:47" s="8" customFormat="1" ht="19.899999999999999" customHeight="1">
      <c r="B61" s="140"/>
      <c r="C61" s="141"/>
      <c r="D61" s="142" t="s">
        <v>102</v>
      </c>
      <c r="E61" s="143"/>
      <c r="F61" s="143"/>
      <c r="G61" s="143"/>
      <c r="H61" s="143"/>
      <c r="I61" s="144"/>
      <c r="J61" s="145">
        <f>J113</f>
        <v>0</v>
      </c>
      <c r="K61" s="146"/>
    </row>
    <row r="62" spans="2:47" s="7" customFormat="1" ht="24.95" customHeight="1">
      <c r="B62" s="133"/>
      <c r="C62" s="134"/>
      <c r="D62" s="135" t="s">
        <v>791</v>
      </c>
      <c r="E62" s="136"/>
      <c r="F62" s="136"/>
      <c r="G62" s="136"/>
      <c r="H62" s="136"/>
      <c r="I62" s="137"/>
      <c r="J62" s="138">
        <f>J120</f>
        <v>0</v>
      </c>
      <c r="K62" s="139"/>
    </row>
    <row r="63" spans="2:47" s="8" customFormat="1" ht="19.899999999999999" customHeight="1">
      <c r="B63" s="140"/>
      <c r="C63" s="141"/>
      <c r="D63" s="142" t="s">
        <v>792</v>
      </c>
      <c r="E63" s="143"/>
      <c r="F63" s="143"/>
      <c r="G63" s="143"/>
      <c r="H63" s="143"/>
      <c r="I63" s="144"/>
      <c r="J63" s="145">
        <f>J121</f>
        <v>0</v>
      </c>
      <c r="K63" s="146"/>
    </row>
    <row r="64" spans="2:47" s="8" customFormat="1" ht="19.899999999999999" customHeight="1">
      <c r="B64" s="140"/>
      <c r="C64" s="141"/>
      <c r="D64" s="142" t="s">
        <v>793</v>
      </c>
      <c r="E64" s="143"/>
      <c r="F64" s="143"/>
      <c r="G64" s="143"/>
      <c r="H64" s="143"/>
      <c r="I64" s="144"/>
      <c r="J64" s="145">
        <f>J180</f>
        <v>0</v>
      </c>
      <c r="K64" s="146"/>
    </row>
    <row r="65" spans="2:12" s="7" customFormat="1" ht="24.95" customHeight="1">
      <c r="B65" s="133"/>
      <c r="C65" s="134"/>
      <c r="D65" s="135" t="s">
        <v>794</v>
      </c>
      <c r="E65" s="136"/>
      <c r="F65" s="136"/>
      <c r="G65" s="136"/>
      <c r="H65" s="136"/>
      <c r="I65" s="137"/>
      <c r="J65" s="138">
        <f>J186</f>
        <v>0</v>
      </c>
      <c r="K65" s="139"/>
    </row>
    <row r="66" spans="2:12" s="1" customFormat="1" ht="21.75" customHeight="1">
      <c r="B66" s="39"/>
      <c r="C66" s="40"/>
      <c r="D66" s="40"/>
      <c r="E66" s="40"/>
      <c r="F66" s="40"/>
      <c r="G66" s="40"/>
      <c r="H66" s="40"/>
      <c r="I66" s="104"/>
      <c r="J66" s="40"/>
      <c r="K66" s="43"/>
    </row>
    <row r="67" spans="2:12" s="1" customFormat="1" ht="6.95" customHeight="1">
      <c r="B67" s="54"/>
      <c r="C67" s="55"/>
      <c r="D67" s="55"/>
      <c r="E67" s="55"/>
      <c r="F67" s="55"/>
      <c r="G67" s="55"/>
      <c r="H67" s="55"/>
      <c r="I67" s="125"/>
      <c r="J67" s="55"/>
      <c r="K67" s="5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26"/>
      <c r="J71" s="58"/>
      <c r="K71" s="58"/>
      <c r="L71" s="39"/>
    </row>
    <row r="72" spans="2:12" s="1" customFormat="1" ht="36.950000000000003" customHeight="1">
      <c r="B72" s="39"/>
      <c r="C72" s="59" t="s">
        <v>110</v>
      </c>
      <c r="L72" s="39"/>
    </row>
    <row r="73" spans="2:12" s="1" customFormat="1" ht="6.95" customHeight="1">
      <c r="B73" s="39"/>
      <c r="L73" s="39"/>
    </row>
    <row r="74" spans="2:12" s="1" customFormat="1" ht="14.45" customHeight="1">
      <c r="B74" s="39"/>
      <c r="C74" s="61" t="s">
        <v>19</v>
      </c>
      <c r="L74" s="39"/>
    </row>
    <row r="75" spans="2:12" s="1" customFormat="1" ht="16.5" customHeight="1">
      <c r="B75" s="39"/>
      <c r="E75" s="338" t="str">
        <f>E7</f>
        <v>Rekonstrukce ul. Slovenská, Kolín</v>
      </c>
      <c r="F75" s="339"/>
      <c r="G75" s="339"/>
      <c r="H75" s="339"/>
      <c r="L75" s="39"/>
    </row>
    <row r="76" spans="2:12" s="1" customFormat="1" ht="14.45" customHeight="1">
      <c r="B76" s="39"/>
      <c r="C76" s="61" t="s">
        <v>89</v>
      </c>
      <c r="L76" s="39"/>
    </row>
    <row r="77" spans="2:12" s="1" customFormat="1" ht="17.25" customHeight="1">
      <c r="B77" s="39"/>
      <c r="E77" s="314" t="str">
        <f>E9</f>
        <v>SO401 - Veřejné osvětlení</v>
      </c>
      <c r="F77" s="340"/>
      <c r="G77" s="340"/>
      <c r="H77" s="340"/>
      <c r="L77" s="39"/>
    </row>
    <row r="78" spans="2:12" s="1" customFormat="1" ht="6.95" customHeight="1">
      <c r="B78" s="39"/>
      <c r="L78" s="39"/>
    </row>
    <row r="79" spans="2:12" s="1" customFormat="1" ht="18" customHeight="1">
      <c r="B79" s="39"/>
      <c r="C79" s="61" t="s">
        <v>23</v>
      </c>
      <c r="F79" s="147" t="str">
        <f>F12</f>
        <v xml:space="preserve"> </v>
      </c>
      <c r="I79" s="148" t="s">
        <v>25</v>
      </c>
      <c r="J79" s="65" t="str">
        <f>IF(J12="","",J12)</f>
        <v>25. 8. 2017</v>
      </c>
      <c r="L79" s="39"/>
    </row>
    <row r="80" spans="2:12" s="1" customFormat="1" ht="6.95" customHeight="1">
      <c r="B80" s="39"/>
      <c r="L80" s="39"/>
    </row>
    <row r="81" spans="2:65" s="1" customFormat="1">
      <c r="B81" s="39"/>
      <c r="C81" s="61" t="s">
        <v>27</v>
      </c>
      <c r="F81" s="147" t="str">
        <f>E15</f>
        <v xml:space="preserve"> </v>
      </c>
      <c r="I81" s="148" t="s">
        <v>32</v>
      </c>
      <c r="J81" s="147" t="str">
        <f>E21</f>
        <v xml:space="preserve"> </v>
      </c>
      <c r="L81" s="39"/>
    </row>
    <row r="82" spans="2:65" s="1" customFormat="1" ht="14.45" customHeight="1">
      <c r="B82" s="39"/>
      <c r="C82" s="61" t="s">
        <v>30</v>
      </c>
      <c r="F82" s="147" t="str">
        <f>IF(E18="","",E18)</f>
        <v/>
      </c>
      <c r="L82" s="39"/>
    </row>
    <row r="83" spans="2:65" s="1" customFormat="1" ht="10.35" customHeight="1">
      <c r="B83" s="39"/>
      <c r="L83" s="39"/>
    </row>
    <row r="84" spans="2:65" s="9" customFormat="1" ht="29.25" customHeight="1">
      <c r="B84" s="149"/>
      <c r="C84" s="150" t="s">
        <v>111</v>
      </c>
      <c r="D84" s="151" t="s">
        <v>54</v>
      </c>
      <c r="E84" s="151" t="s">
        <v>50</v>
      </c>
      <c r="F84" s="151" t="s">
        <v>112</v>
      </c>
      <c r="G84" s="151" t="s">
        <v>113</v>
      </c>
      <c r="H84" s="151" t="s">
        <v>114</v>
      </c>
      <c r="I84" s="152" t="s">
        <v>115</v>
      </c>
      <c r="J84" s="151" t="s">
        <v>93</v>
      </c>
      <c r="K84" s="153" t="s">
        <v>116</v>
      </c>
      <c r="L84" s="149"/>
      <c r="M84" s="71" t="s">
        <v>117</v>
      </c>
      <c r="N84" s="72" t="s">
        <v>39</v>
      </c>
      <c r="O84" s="72" t="s">
        <v>118</v>
      </c>
      <c r="P84" s="72" t="s">
        <v>119</v>
      </c>
      <c r="Q84" s="72" t="s">
        <v>120</v>
      </c>
      <c r="R84" s="72" t="s">
        <v>121</v>
      </c>
      <c r="S84" s="72" t="s">
        <v>122</v>
      </c>
      <c r="T84" s="73" t="s">
        <v>123</v>
      </c>
    </row>
    <row r="85" spans="2:65" s="1" customFormat="1" ht="29.25" customHeight="1">
      <c r="B85" s="39"/>
      <c r="C85" s="75" t="s">
        <v>94</v>
      </c>
      <c r="J85" s="154">
        <f>BK85</f>
        <v>0</v>
      </c>
      <c r="L85" s="39"/>
      <c r="M85" s="74"/>
      <c r="N85" s="66"/>
      <c r="O85" s="66"/>
      <c r="P85" s="155">
        <f>P86+P120+P186</f>
        <v>0</v>
      </c>
      <c r="Q85" s="66"/>
      <c r="R85" s="155">
        <f>R86+R120+R186</f>
        <v>0.42092000000000002</v>
      </c>
      <c r="S85" s="66"/>
      <c r="T85" s="156">
        <f>T86+T120+T186</f>
        <v>0</v>
      </c>
      <c r="AT85" s="22" t="s">
        <v>68</v>
      </c>
      <c r="AU85" s="22" t="s">
        <v>95</v>
      </c>
      <c r="BK85" s="157">
        <f>BK86+BK120+BK186</f>
        <v>0</v>
      </c>
    </row>
    <row r="86" spans="2:65" s="10" customFormat="1" ht="37.35" customHeight="1">
      <c r="B86" s="158"/>
      <c r="D86" s="159" t="s">
        <v>68</v>
      </c>
      <c r="E86" s="160" t="s">
        <v>124</v>
      </c>
      <c r="F86" s="160" t="s">
        <v>125</v>
      </c>
      <c r="I86" s="161"/>
      <c r="J86" s="162">
        <f>BK86</f>
        <v>0</v>
      </c>
      <c r="L86" s="158"/>
      <c r="M86" s="163"/>
      <c r="N86" s="164"/>
      <c r="O86" s="164"/>
      <c r="P86" s="165">
        <f>P87+P107+P110+P113</f>
        <v>0</v>
      </c>
      <c r="Q86" s="164"/>
      <c r="R86" s="165">
        <f>R87+R107+R110+R113</f>
        <v>1.47E-2</v>
      </c>
      <c r="S86" s="164"/>
      <c r="T86" s="166">
        <f>T87+T107+T110+T113</f>
        <v>0</v>
      </c>
      <c r="AR86" s="159" t="s">
        <v>77</v>
      </c>
      <c r="AT86" s="167" t="s">
        <v>68</v>
      </c>
      <c r="AU86" s="167" t="s">
        <v>69</v>
      </c>
      <c r="AY86" s="159" t="s">
        <v>126</v>
      </c>
      <c r="BK86" s="168">
        <f>BK87+BK107+BK110+BK113</f>
        <v>0</v>
      </c>
    </row>
    <row r="87" spans="2:65" s="10" customFormat="1" ht="19.899999999999999" customHeight="1">
      <c r="B87" s="158"/>
      <c r="D87" s="159" t="s">
        <v>68</v>
      </c>
      <c r="E87" s="169" t="s">
        <v>77</v>
      </c>
      <c r="F87" s="169" t="s">
        <v>127</v>
      </c>
      <c r="I87" s="161"/>
      <c r="J87" s="170">
        <f>BK87</f>
        <v>0</v>
      </c>
      <c r="L87" s="158"/>
      <c r="M87" s="163"/>
      <c r="N87" s="164"/>
      <c r="O87" s="164"/>
      <c r="P87" s="165">
        <f>SUM(P88:P106)</f>
        <v>0</v>
      </c>
      <c r="Q87" s="164"/>
      <c r="R87" s="165">
        <f>SUM(R88:R106)</f>
        <v>0</v>
      </c>
      <c r="S87" s="164"/>
      <c r="T87" s="166">
        <f>SUM(T88:T106)</f>
        <v>0</v>
      </c>
      <c r="AR87" s="159" t="s">
        <v>77</v>
      </c>
      <c r="AT87" s="167" t="s">
        <v>68</v>
      </c>
      <c r="AU87" s="167" t="s">
        <v>77</v>
      </c>
      <c r="AY87" s="159" t="s">
        <v>126</v>
      </c>
      <c r="BK87" s="168">
        <f>SUM(BK88:BK106)</f>
        <v>0</v>
      </c>
    </row>
    <row r="88" spans="2:65" s="1" customFormat="1" ht="16.5" customHeight="1">
      <c r="B88" s="171"/>
      <c r="C88" s="172" t="s">
        <v>77</v>
      </c>
      <c r="D88" s="172" t="s">
        <v>128</v>
      </c>
      <c r="E88" s="173" t="s">
        <v>795</v>
      </c>
      <c r="F88" s="174" t="s">
        <v>796</v>
      </c>
      <c r="G88" s="175" t="s">
        <v>190</v>
      </c>
      <c r="H88" s="176">
        <v>21.6</v>
      </c>
      <c r="I88" s="177"/>
      <c r="J88" s="178">
        <f>ROUND(I88*H88,2)</f>
        <v>0</v>
      </c>
      <c r="K88" s="174" t="s">
        <v>132</v>
      </c>
      <c r="L88" s="39"/>
      <c r="M88" s="179" t="s">
        <v>5</v>
      </c>
      <c r="N88" s="180" t="s">
        <v>40</v>
      </c>
      <c r="O88" s="40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AR88" s="22" t="s">
        <v>133</v>
      </c>
      <c r="AT88" s="22" t="s">
        <v>128</v>
      </c>
      <c r="AU88" s="22" t="s">
        <v>79</v>
      </c>
      <c r="AY88" s="22" t="s">
        <v>126</v>
      </c>
      <c r="BE88" s="183">
        <f>IF(N88="základní",J88,0)</f>
        <v>0</v>
      </c>
      <c r="BF88" s="183">
        <f>IF(N88="snížená",J88,0)</f>
        <v>0</v>
      </c>
      <c r="BG88" s="183">
        <f>IF(N88="zákl. přenesená",J88,0)</f>
        <v>0</v>
      </c>
      <c r="BH88" s="183">
        <f>IF(N88="sníž. přenesená",J88,0)</f>
        <v>0</v>
      </c>
      <c r="BI88" s="183">
        <f>IF(N88="nulová",J88,0)</f>
        <v>0</v>
      </c>
      <c r="BJ88" s="22" t="s">
        <v>77</v>
      </c>
      <c r="BK88" s="183">
        <f>ROUND(I88*H88,2)</f>
        <v>0</v>
      </c>
      <c r="BL88" s="22" t="s">
        <v>133</v>
      </c>
      <c r="BM88" s="22" t="s">
        <v>797</v>
      </c>
    </row>
    <row r="89" spans="2:65" s="1" customFormat="1" ht="27">
      <c r="B89" s="39"/>
      <c r="D89" s="184" t="s">
        <v>135</v>
      </c>
      <c r="F89" s="185" t="s">
        <v>798</v>
      </c>
      <c r="I89" s="186"/>
      <c r="L89" s="39"/>
      <c r="M89" s="187"/>
      <c r="N89" s="40"/>
      <c r="O89" s="40"/>
      <c r="P89" s="40"/>
      <c r="Q89" s="40"/>
      <c r="R89" s="40"/>
      <c r="S89" s="40"/>
      <c r="T89" s="68"/>
      <c r="AT89" s="22" t="s">
        <v>135</v>
      </c>
      <c r="AU89" s="22" t="s">
        <v>79</v>
      </c>
    </row>
    <row r="90" spans="2:65" s="11" customFormat="1" ht="13.5">
      <c r="B90" s="188"/>
      <c r="D90" s="184" t="s">
        <v>152</v>
      </c>
      <c r="E90" s="189" t="s">
        <v>5</v>
      </c>
      <c r="F90" s="190" t="s">
        <v>799</v>
      </c>
      <c r="H90" s="191">
        <v>21.6</v>
      </c>
      <c r="I90" s="192"/>
      <c r="L90" s="188"/>
      <c r="M90" s="193"/>
      <c r="N90" s="194"/>
      <c r="O90" s="194"/>
      <c r="P90" s="194"/>
      <c r="Q90" s="194"/>
      <c r="R90" s="194"/>
      <c r="S90" s="194"/>
      <c r="T90" s="195"/>
      <c r="AT90" s="189" t="s">
        <v>152</v>
      </c>
      <c r="AU90" s="189" t="s">
        <v>79</v>
      </c>
      <c r="AV90" s="11" t="s">
        <v>79</v>
      </c>
      <c r="AW90" s="11" t="s">
        <v>33</v>
      </c>
      <c r="AX90" s="11" t="s">
        <v>77</v>
      </c>
      <c r="AY90" s="189" t="s">
        <v>126</v>
      </c>
    </row>
    <row r="91" spans="2:65" s="1" customFormat="1" ht="16.5" customHeight="1">
      <c r="B91" s="171"/>
      <c r="C91" s="172" t="s">
        <v>79</v>
      </c>
      <c r="D91" s="172" t="s">
        <v>128</v>
      </c>
      <c r="E91" s="173" t="s">
        <v>800</v>
      </c>
      <c r="F91" s="174" t="s">
        <v>801</v>
      </c>
      <c r="G91" s="175" t="s">
        <v>190</v>
      </c>
      <c r="H91" s="176">
        <v>63</v>
      </c>
      <c r="I91" s="177"/>
      <c r="J91" s="178">
        <f>ROUND(I91*H91,2)</f>
        <v>0</v>
      </c>
      <c r="K91" s="174" t="s">
        <v>145</v>
      </c>
      <c r="L91" s="39"/>
      <c r="M91" s="179" t="s">
        <v>5</v>
      </c>
      <c r="N91" s="180" t="s">
        <v>40</v>
      </c>
      <c r="O91" s="40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AR91" s="22" t="s">
        <v>133</v>
      </c>
      <c r="AT91" s="22" t="s">
        <v>128</v>
      </c>
      <c r="AU91" s="22" t="s">
        <v>79</v>
      </c>
      <c r="AY91" s="22" t="s">
        <v>126</v>
      </c>
      <c r="BE91" s="183">
        <f>IF(N91="základní",J91,0)</f>
        <v>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22" t="s">
        <v>77</v>
      </c>
      <c r="BK91" s="183">
        <f>ROUND(I91*H91,2)</f>
        <v>0</v>
      </c>
      <c r="BL91" s="22" t="s">
        <v>133</v>
      </c>
      <c r="BM91" s="22" t="s">
        <v>802</v>
      </c>
    </row>
    <row r="92" spans="2:65" s="1" customFormat="1" ht="27">
      <c r="B92" s="39"/>
      <c r="D92" s="184" t="s">
        <v>135</v>
      </c>
      <c r="F92" s="185" t="s">
        <v>803</v>
      </c>
      <c r="I92" s="186"/>
      <c r="L92" s="39"/>
      <c r="M92" s="187"/>
      <c r="N92" s="40"/>
      <c r="O92" s="40"/>
      <c r="P92" s="40"/>
      <c r="Q92" s="40"/>
      <c r="R92" s="40"/>
      <c r="S92" s="40"/>
      <c r="T92" s="68"/>
      <c r="AT92" s="22" t="s">
        <v>135</v>
      </c>
      <c r="AU92" s="22" t="s">
        <v>79</v>
      </c>
    </row>
    <row r="93" spans="2:65" s="11" customFormat="1" ht="13.5">
      <c r="B93" s="188"/>
      <c r="D93" s="184" t="s">
        <v>152</v>
      </c>
      <c r="E93" s="189" t="s">
        <v>5</v>
      </c>
      <c r="F93" s="190" t="s">
        <v>804</v>
      </c>
      <c r="H93" s="191">
        <v>63</v>
      </c>
      <c r="I93" s="192"/>
      <c r="L93" s="188"/>
      <c r="M93" s="193"/>
      <c r="N93" s="194"/>
      <c r="O93" s="194"/>
      <c r="P93" s="194"/>
      <c r="Q93" s="194"/>
      <c r="R93" s="194"/>
      <c r="S93" s="194"/>
      <c r="T93" s="195"/>
      <c r="AT93" s="189" t="s">
        <v>152</v>
      </c>
      <c r="AU93" s="189" t="s">
        <v>79</v>
      </c>
      <c r="AV93" s="11" t="s">
        <v>79</v>
      </c>
      <c r="AW93" s="11" t="s">
        <v>33</v>
      </c>
      <c r="AX93" s="11" t="s">
        <v>77</v>
      </c>
      <c r="AY93" s="189" t="s">
        <v>126</v>
      </c>
    </row>
    <row r="94" spans="2:65" s="1" customFormat="1" ht="16.5" customHeight="1">
      <c r="B94" s="171"/>
      <c r="C94" s="172" t="s">
        <v>141</v>
      </c>
      <c r="D94" s="172" t="s">
        <v>128</v>
      </c>
      <c r="E94" s="173" t="s">
        <v>218</v>
      </c>
      <c r="F94" s="174" t="s">
        <v>219</v>
      </c>
      <c r="G94" s="175" t="s">
        <v>190</v>
      </c>
      <c r="H94" s="176">
        <v>84.6</v>
      </c>
      <c r="I94" s="177"/>
      <c r="J94" s="178">
        <f>ROUND(I94*H94,2)</f>
        <v>0</v>
      </c>
      <c r="K94" s="174" t="s">
        <v>132</v>
      </c>
      <c r="L94" s="39"/>
      <c r="M94" s="179" t="s">
        <v>5</v>
      </c>
      <c r="N94" s="180" t="s">
        <v>40</v>
      </c>
      <c r="O94" s="40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AR94" s="22" t="s">
        <v>133</v>
      </c>
      <c r="AT94" s="22" t="s">
        <v>128</v>
      </c>
      <c r="AU94" s="22" t="s">
        <v>79</v>
      </c>
      <c r="AY94" s="22" t="s">
        <v>126</v>
      </c>
      <c r="BE94" s="183">
        <f>IF(N94="základní",J94,0)</f>
        <v>0</v>
      </c>
      <c r="BF94" s="183">
        <f>IF(N94="snížená",J94,0)</f>
        <v>0</v>
      </c>
      <c r="BG94" s="183">
        <f>IF(N94="zákl. přenesená",J94,0)</f>
        <v>0</v>
      </c>
      <c r="BH94" s="183">
        <f>IF(N94="sníž. přenesená",J94,0)</f>
        <v>0</v>
      </c>
      <c r="BI94" s="183">
        <f>IF(N94="nulová",J94,0)</f>
        <v>0</v>
      </c>
      <c r="BJ94" s="22" t="s">
        <v>77</v>
      </c>
      <c r="BK94" s="183">
        <f>ROUND(I94*H94,2)</f>
        <v>0</v>
      </c>
      <c r="BL94" s="22" t="s">
        <v>133</v>
      </c>
      <c r="BM94" s="22" t="s">
        <v>805</v>
      </c>
    </row>
    <row r="95" spans="2:65" s="1" customFormat="1" ht="40.5">
      <c r="B95" s="39"/>
      <c r="D95" s="184" t="s">
        <v>135</v>
      </c>
      <c r="F95" s="185" t="s">
        <v>221</v>
      </c>
      <c r="I95" s="186"/>
      <c r="L95" s="39"/>
      <c r="M95" s="187"/>
      <c r="N95" s="40"/>
      <c r="O95" s="40"/>
      <c r="P95" s="40"/>
      <c r="Q95" s="40"/>
      <c r="R95" s="40"/>
      <c r="S95" s="40"/>
      <c r="T95" s="68"/>
      <c r="AT95" s="22" t="s">
        <v>135</v>
      </c>
      <c r="AU95" s="22" t="s">
        <v>79</v>
      </c>
    </row>
    <row r="96" spans="2:65" s="11" customFormat="1" ht="13.5">
      <c r="B96" s="188"/>
      <c r="D96" s="184" t="s">
        <v>152</v>
      </c>
      <c r="E96" s="189" t="s">
        <v>5</v>
      </c>
      <c r="F96" s="190" t="s">
        <v>806</v>
      </c>
      <c r="H96" s="191">
        <v>84.6</v>
      </c>
      <c r="I96" s="192"/>
      <c r="L96" s="188"/>
      <c r="M96" s="193"/>
      <c r="N96" s="194"/>
      <c r="O96" s="194"/>
      <c r="P96" s="194"/>
      <c r="Q96" s="194"/>
      <c r="R96" s="194"/>
      <c r="S96" s="194"/>
      <c r="T96" s="195"/>
      <c r="AT96" s="189" t="s">
        <v>152</v>
      </c>
      <c r="AU96" s="189" t="s">
        <v>79</v>
      </c>
      <c r="AV96" s="11" t="s">
        <v>79</v>
      </c>
      <c r="AW96" s="11" t="s">
        <v>33</v>
      </c>
      <c r="AX96" s="11" t="s">
        <v>77</v>
      </c>
      <c r="AY96" s="189" t="s">
        <v>126</v>
      </c>
    </row>
    <row r="97" spans="2:65" s="1" customFormat="1" ht="16.5" customHeight="1">
      <c r="B97" s="171"/>
      <c r="C97" s="172" t="s">
        <v>133</v>
      </c>
      <c r="D97" s="172" t="s">
        <v>128</v>
      </c>
      <c r="E97" s="173" t="s">
        <v>807</v>
      </c>
      <c r="F97" s="174" t="s">
        <v>808</v>
      </c>
      <c r="G97" s="175" t="s">
        <v>353</v>
      </c>
      <c r="H97" s="176">
        <v>119.7</v>
      </c>
      <c r="I97" s="177"/>
      <c r="J97" s="178">
        <f>ROUND(I97*H97,2)</f>
        <v>0</v>
      </c>
      <c r="K97" s="174" t="s">
        <v>145</v>
      </c>
      <c r="L97" s="39"/>
      <c r="M97" s="179" t="s">
        <v>5</v>
      </c>
      <c r="N97" s="180" t="s">
        <v>40</v>
      </c>
      <c r="O97" s="40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AR97" s="22" t="s">
        <v>133</v>
      </c>
      <c r="AT97" s="22" t="s">
        <v>128</v>
      </c>
      <c r="AU97" s="22" t="s">
        <v>79</v>
      </c>
      <c r="AY97" s="22" t="s">
        <v>126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22" t="s">
        <v>77</v>
      </c>
      <c r="BK97" s="183">
        <f>ROUND(I97*H97,2)</f>
        <v>0</v>
      </c>
      <c r="BL97" s="22" t="s">
        <v>133</v>
      </c>
      <c r="BM97" s="22" t="s">
        <v>809</v>
      </c>
    </row>
    <row r="98" spans="2:65" s="1" customFormat="1" ht="13.5">
      <c r="B98" s="39"/>
      <c r="D98" s="184" t="s">
        <v>135</v>
      </c>
      <c r="F98" s="185" t="s">
        <v>810</v>
      </c>
      <c r="I98" s="186"/>
      <c r="L98" s="39"/>
      <c r="M98" s="187"/>
      <c r="N98" s="40"/>
      <c r="O98" s="40"/>
      <c r="P98" s="40"/>
      <c r="Q98" s="40"/>
      <c r="R98" s="40"/>
      <c r="S98" s="40"/>
      <c r="T98" s="68"/>
      <c r="AT98" s="22" t="s">
        <v>135</v>
      </c>
      <c r="AU98" s="22" t="s">
        <v>79</v>
      </c>
    </row>
    <row r="99" spans="2:65" s="11" customFormat="1" ht="13.5">
      <c r="B99" s="188"/>
      <c r="D99" s="184" t="s">
        <v>152</v>
      </c>
      <c r="E99" s="189" t="s">
        <v>5</v>
      </c>
      <c r="F99" s="190" t="s">
        <v>811</v>
      </c>
      <c r="H99" s="191">
        <v>119.7</v>
      </c>
      <c r="I99" s="192"/>
      <c r="L99" s="188"/>
      <c r="M99" s="193"/>
      <c r="N99" s="194"/>
      <c r="O99" s="194"/>
      <c r="P99" s="194"/>
      <c r="Q99" s="194"/>
      <c r="R99" s="194"/>
      <c r="S99" s="194"/>
      <c r="T99" s="195"/>
      <c r="AT99" s="189" t="s">
        <v>152</v>
      </c>
      <c r="AU99" s="189" t="s">
        <v>79</v>
      </c>
      <c r="AV99" s="11" t="s">
        <v>79</v>
      </c>
      <c r="AW99" s="11" t="s">
        <v>33</v>
      </c>
      <c r="AX99" s="11" t="s">
        <v>77</v>
      </c>
      <c r="AY99" s="189" t="s">
        <v>126</v>
      </c>
    </row>
    <row r="100" spans="2:65" s="1" customFormat="1" ht="16.5" customHeight="1">
      <c r="B100" s="171"/>
      <c r="C100" s="172" t="s">
        <v>155</v>
      </c>
      <c r="D100" s="172" t="s">
        <v>128</v>
      </c>
      <c r="E100" s="173" t="s">
        <v>812</v>
      </c>
      <c r="F100" s="174" t="s">
        <v>813</v>
      </c>
      <c r="G100" s="175" t="s">
        <v>190</v>
      </c>
      <c r="H100" s="176">
        <v>68.849999999999994</v>
      </c>
      <c r="I100" s="177"/>
      <c r="J100" s="178">
        <f>ROUND(I100*H100,2)</f>
        <v>0</v>
      </c>
      <c r="K100" s="174" t="s">
        <v>145</v>
      </c>
      <c r="L100" s="39"/>
      <c r="M100" s="179" t="s">
        <v>5</v>
      </c>
      <c r="N100" s="180" t="s">
        <v>40</v>
      </c>
      <c r="O100" s="40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AR100" s="22" t="s">
        <v>133</v>
      </c>
      <c r="AT100" s="22" t="s">
        <v>128</v>
      </c>
      <c r="AU100" s="22" t="s">
        <v>79</v>
      </c>
      <c r="AY100" s="22" t="s">
        <v>126</v>
      </c>
      <c r="BE100" s="183">
        <f>IF(N100="základní",J100,0)</f>
        <v>0</v>
      </c>
      <c r="BF100" s="183">
        <f>IF(N100="snížená",J100,0)</f>
        <v>0</v>
      </c>
      <c r="BG100" s="183">
        <f>IF(N100="zákl. přenesená",J100,0)</f>
        <v>0</v>
      </c>
      <c r="BH100" s="183">
        <f>IF(N100="sníž. přenesená",J100,0)</f>
        <v>0</v>
      </c>
      <c r="BI100" s="183">
        <f>IF(N100="nulová",J100,0)</f>
        <v>0</v>
      </c>
      <c r="BJ100" s="22" t="s">
        <v>77</v>
      </c>
      <c r="BK100" s="183">
        <f>ROUND(I100*H100,2)</f>
        <v>0</v>
      </c>
      <c r="BL100" s="22" t="s">
        <v>133</v>
      </c>
      <c r="BM100" s="22" t="s">
        <v>814</v>
      </c>
    </row>
    <row r="101" spans="2:65" s="1" customFormat="1" ht="27">
      <c r="B101" s="39"/>
      <c r="D101" s="184" t="s">
        <v>135</v>
      </c>
      <c r="F101" s="185" t="s">
        <v>815</v>
      </c>
      <c r="I101" s="186"/>
      <c r="L101" s="39"/>
      <c r="M101" s="187"/>
      <c r="N101" s="40"/>
      <c r="O101" s="40"/>
      <c r="P101" s="40"/>
      <c r="Q101" s="40"/>
      <c r="R101" s="40"/>
      <c r="S101" s="40"/>
      <c r="T101" s="68"/>
      <c r="AT101" s="22" t="s">
        <v>135</v>
      </c>
      <c r="AU101" s="22" t="s">
        <v>79</v>
      </c>
    </row>
    <row r="102" spans="2:65" s="11" customFormat="1" ht="13.5">
      <c r="B102" s="188"/>
      <c r="D102" s="184" t="s">
        <v>152</v>
      </c>
      <c r="E102" s="189" t="s">
        <v>5</v>
      </c>
      <c r="F102" s="190" t="s">
        <v>816</v>
      </c>
      <c r="H102" s="191">
        <v>21.6</v>
      </c>
      <c r="I102" s="192"/>
      <c r="L102" s="188"/>
      <c r="M102" s="193"/>
      <c r="N102" s="194"/>
      <c r="O102" s="194"/>
      <c r="P102" s="194"/>
      <c r="Q102" s="194"/>
      <c r="R102" s="194"/>
      <c r="S102" s="194"/>
      <c r="T102" s="195"/>
      <c r="AT102" s="189" t="s">
        <v>152</v>
      </c>
      <c r="AU102" s="189" t="s">
        <v>79</v>
      </c>
      <c r="AV102" s="11" t="s">
        <v>79</v>
      </c>
      <c r="AW102" s="11" t="s">
        <v>33</v>
      </c>
      <c r="AX102" s="11" t="s">
        <v>69</v>
      </c>
      <c r="AY102" s="189" t="s">
        <v>126</v>
      </c>
    </row>
    <row r="103" spans="2:65" s="11" customFormat="1" ht="13.5">
      <c r="B103" s="188"/>
      <c r="D103" s="184" t="s">
        <v>152</v>
      </c>
      <c r="E103" s="189" t="s">
        <v>5</v>
      </c>
      <c r="F103" s="190" t="s">
        <v>817</v>
      </c>
      <c r="H103" s="191">
        <v>47.25</v>
      </c>
      <c r="I103" s="192"/>
      <c r="L103" s="188"/>
      <c r="M103" s="193"/>
      <c r="N103" s="194"/>
      <c r="O103" s="194"/>
      <c r="P103" s="194"/>
      <c r="Q103" s="194"/>
      <c r="R103" s="194"/>
      <c r="S103" s="194"/>
      <c r="T103" s="195"/>
      <c r="AT103" s="189" t="s">
        <v>152</v>
      </c>
      <c r="AU103" s="189" t="s">
        <v>79</v>
      </c>
      <c r="AV103" s="11" t="s">
        <v>79</v>
      </c>
      <c r="AW103" s="11" t="s">
        <v>33</v>
      </c>
      <c r="AX103" s="11" t="s">
        <v>69</v>
      </c>
      <c r="AY103" s="189" t="s">
        <v>126</v>
      </c>
    </row>
    <row r="104" spans="2:65" s="12" customFormat="1" ht="13.5">
      <c r="B104" s="196"/>
      <c r="D104" s="184" t="s">
        <v>152</v>
      </c>
      <c r="E104" s="197" t="s">
        <v>5</v>
      </c>
      <c r="F104" s="198" t="s">
        <v>154</v>
      </c>
      <c r="H104" s="199">
        <v>68.849999999999994</v>
      </c>
      <c r="I104" s="200"/>
      <c r="L104" s="196"/>
      <c r="M104" s="201"/>
      <c r="N104" s="202"/>
      <c r="O104" s="202"/>
      <c r="P104" s="202"/>
      <c r="Q104" s="202"/>
      <c r="R104" s="202"/>
      <c r="S104" s="202"/>
      <c r="T104" s="203"/>
      <c r="AT104" s="197" t="s">
        <v>152</v>
      </c>
      <c r="AU104" s="197" t="s">
        <v>79</v>
      </c>
      <c r="AV104" s="12" t="s">
        <v>133</v>
      </c>
      <c r="AW104" s="12" t="s">
        <v>33</v>
      </c>
      <c r="AX104" s="12" t="s">
        <v>77</v>
      </c>
      <c r="AY104" s="197" t="s">
        <v>126</v>
      </c>
    </row>
    <row r="105" spans="2:65" s="1" customFormat="1" ht="16.5" customHeight="1">
      <c r="B105" s="171"/>
      <c r="C105" s="172" t="s">
        <v>161</v>
      </c>
      <c r="D105" s="172" t="s">
        <v>128</v>
      </c>
      <c r="E105" s="173" t="s">
        <v>818</v>
      </c>
      <c r="F105" s="174" t="s">
        <v>819</v>
      </c>
      <c r="G105" s="175" t="s">
        <v>131</v>
      </c>
      <c r="H105" s="176">
        <v>10</v>
      </c>
      <c r="I105" s="177"/>
      <c r="J105" s="178">
        <f>ROUND(I105*H105,2)</f>
        <v>0</v>
      </c>
      <c r="K105" s="174" t="s">
        <v>5</v>
      </c>
      <c r="L105" s="39"/>
      <c r="M105" s="179" t="s">
        <v>5</v>
      </c>
      <c r="N105" s="180" t="s">
        <v>40</v>
      </c>
      <c r="O105" s="40"/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AR105" s="22" t="s">
        <v>133</v>
      </c>
      <c r="AT105" s="22" t="s">
        <v>128</v>
      </c>
      <c r="AU105" s="22" t="s">
        <v>79</v>
      </c>
      <c r="AY105" s="22" t="s">
        <v>126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22" t="s">
        <v>77</v>
      </c>
      <c r="BK105" s="183">
        <f>ROUND(I105*H105,2)</f>
        <v>0</v>
      </c>
      <c r="BL105" s="22" t="s">
        <v>133</v>
      </c>
      <c r="BM105" s="22" t="s">
        <v>820</v>
      </c>
    </row>
    <row r="106" spans="2:65" s="1" customFormat="1" ht="13.5">
      <c r="B106" s="39"/>
      <c r="D106" s="184" t="s">
        <v>135</v>
      </c>
      <c r="F106" s="185" t="s">
        <v>819</v>
      </c>
      <c r="I106" s="186"/>
      <c r="L106" s="39"/>
      <c r="M106" s="187"/>
      <c r="N106" s="40"/>
      <c r="O106" s="40"/>
      <c r="P106" s="40"/>
      <c r="Q106" s="40"/>
      <c r="R106" s="40"/>
      <c r="S106" s="40"/>
      <c r="T106" s="68"/>
      <c r="AT106" s="22" t="s">
        <v>135</v>
      </c>
      <c r="AU106" s="22" t="s">
        <v>79</v>
      </c>
    </row>
    <row r="107" spans="2:65" s="10" customFormat="1" ht="29.85" customHeight="1">
      <c r="B107" s="158"/>
      <c r="D107" s="159" t="s">
        <v>68</v>
      </c>
      <c r="E107" s="169" t="s">
        <v>133</v>
      </c>
      <c r="F107" s="169" t="s">
        <v>821</v>
      </c>
      <c r="I107" s="161"/>
      <c r="J107" s="170">
        <f>BK107</f>
        <v>0</v>
      </c>
      <c r="L107" s="158"/>
      <c r="M107" s="163"/>
      <c r="N107" s="164"/>
      <c r="O107" s="164"/>
      <c r="P107" s="165">
        <f>SUM(P108:P109)</f>
        <v>0</v>
      </c>
      <c r="Q107" s="164"/>
      <c r="R107" s="165">
        <f>SUM(R108:R109)</f>
        <v>0</v>
      </c>
      <c r="S107" s="164"/>
      <c r="T107" s="166">
        <f>SUM(T108:T109)</f>
        <v>0</v>
      </c>
      <c r="AR107" s="159" t="s">
        <v>77</v>
      </c>
      <c r="AT107" s="167" t="s">
        <v>68</v>
      </c>
      <c r="AU107" s="167" t="s">
        <v>77</v>
      </c>
      <c r="AY107" s="159" t="s">
        <v>126</v>
      </c>
      <c r="BK107" s="168">
        <f>SUM(BK108:BK109)</f>
        <v>0</v>
      </c>
    </row>
    <row r="108" spans="2:65" s="1" customFormat="1" ht="16.5" customHeight="1">
      <c r="B108" s="171"/>
      <c r="C108" s="172" t="s">
        <v>167</v>
      </c>
      <c r="D108" s="172" t="s">
        <v>128</v>
      </c>
      <c r="E108" s="173" t="s">
        <v>822</v>
      </c>
      <c r="F108" s="174" t="s">
        <v>823</v>
      </c>
      <c r="G108" s="175" t="s">
        <v>190</v>
      </c>
      <c r="H108" s="176">
        <v>14.63</v>
      </c>
      <c r="I108" s="177"/>
      <c r="J108" s="178">
        <f>ROUND(I108*H108,2)</f>
        <v>0</v>
      </c>
      <c r="K108" s="174" t="s">
        <v>145</v>
      </c>
      <c r="L108" s="39"/>
      <c r="M108" s="179" t="s">
        <v>5</v>
      </c>
      <c r="N108" s="180" t="s">
        <v>40</v>
      </c>
      <c r="O108" s="40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AR108" s="22" t="s">
        <v>133</v>
      </c>
      <c r="AT108" s="22" t="s">
        <v>128</v>
      </c>
      <c r="AU108" s="22" t="s">
        <v>79</v>
      </c>
      <c r="AY108" s="22" t="s">
        <v>126</v>
      </c>
      <c r="BE108" s="183">
        <f>IF(N108="základní",J108,0)</f>
        <v>0</v>
      </c>
      <c r="BF108" s="183">
        <f>IF(N108="snížená",J108,0)</f>
        <v>0</v>
      </c>
      <c r="BG108" s="183">
        <f>IF(N108="zákl. přenesená",J108,0)</f>
        <v>0</v>
      </c>
      <c r="BH108" s="183">
        <f>IF(N108="sníž. přenesená",J108,0)</f>
        <v>0</v>
      </c>
      <c r="BI108" s="183">
        <f>IF(N108="nulová",J108,0)</f>
        <v>0</v>
      </c>
      <c r="BJ108" s="22" t="s">
        <v>77</v>
      </c>
      <c r="BK108" s="183">
        <f>ROUND(I108*H108,2)</f>
        <v>0</v>
      </c>
      <c r="BL108" s="22" t="s">
        <v>133</v>
      </c>
      <c r="BM108" s="22" t="s">
        <v>824</v>
      </c>
    </row>
    <row r="109" spans="2:65" s="1" customFormat="1" ht="27">
      <c r="B109" s="39"/>
      <c r="D109" s="184" t="s">
        <v>135</v>
      </c>
      <c r="F109" s="185" t="s">
        <v>825</v>
      </c>
      <c r="I109" s="186"/>
      <c r="L109" s="39"/>
      <c r="M109" s="187"/>
      <c r="N109" s="40"/>
      <c r="O109" s="40"/>
      <c r="P109" s="40"/>
      <c r="Q109" s="40"/>
      <c r="R109" s="40"/>
      <c r="S109" s="40"/>
      <c r="T109" s="68"/>
      <c r="AT109" s="22" t="s">
        <v>135</v>
      </c>
      <c r="AU109" s="22" t="s">
        <v>79</v>
      </c>
    </row>
    <row r="110" spans="2:65" s="10" customFormat="1" ht="29.85" customHeight="1">
      <c r="B110" s="158"/>
      <c r="D110" s="159" t="s">
        <v>68</v>
      </c>
      <c r="E110" s="169" t="s">
        <v>174</v>
      </c>
      <c r="F110" s="169" t="s">
        <v>394</v>
      </c>
      <c r="I110" s="161"/>
      <c r="J110" s="170">
        <f>BK110</f>
        <v>0</v>
      </c>
      <c r="L110" s="158"/>
      <c r="M110" s="163"/>
      <c r="N110" s="164"/>
      <c r="O110" s="164"/>
      <c r="P110" s="165">
        <f>SUM(P111:P112)</f>
        <v>0</v>
      </c>
      <c r="Q110" s="164"/>
      <c r="R110" s="165">
        <f>SUM(R111:R112)</f>
        <v>1.47E-2</v>
      </c>
      <c r="S110" s="164"/>
      <c r="T110" s="166">
        <f>SUM(T111:T112)</f>
        <v>0</v>
      </c>
      <c r="AR110" s="159" t="s">
        <v>77</v>
      </c>
      <c r="AT110" s="167" t="s">
        <v>68</v>
      </c>
      <c r="AU110" s="167" t="s">
        <v>77</v>
      </c>
      <c r="AY110" s="159" t="s">
        <v>126</v>
      </c>
      <c r="BK110" s="168">
        <f>SUM(BK111:BK112)</f>
        <v>0</v>
      </c>
    </row>
    <row r="111" spans="2:65" s="1" customFormat="1" ht="16.5" customHeight="1">
      <c r="B111" s="171"/>
      <c r="C111" s="172" t="s">
        <v>174</v>
      </c>
      <c r="D111" s="172" t="s">
        <v>128</v>
      </c>
      <c r="E111" s="173" t="s">
        <v>826</v>
      </c>
      <c r="F111" s="174" t="s">
        <v>827</v>
      </c>
      <c r="G111" s="175" t="s">
        <v>177</v>
      </c>
      <c r="H111" s="176">
        <v>245</v>
      </c>
      <c r="I111" s="177"/>
      <c r="J111" s="178">
        <f>ROUND(I111*H111,2)</f>
        <v>0</v>
      </c>
      <c r="K111" s="174" t="s">
        <v>145</v>
      </c>
      <c r="L111" s="39"/>
      <c r="M111" s="179" t="s">
        <v>5</v>
      </c>
      <c r="N111" s="180" t="s">
        <v>40</v>
      </c>
      <c r="O111" s="40"/>
      <c r="P111" s="181">
        <f>O111*H111</f>
        <v>0</v>
      </c>
      <c r="Q111" s="181">
        <v>6.0000000000000002E-5</v>
      </c>
      <c r="R111" s="181">
        <f>Q111*H111</f>
        <v>1.47E-2</v>
      </c>
      <c r="S111" s="181">
        <v>0</v>
      </c>
      <c r="T111" s="182">
        <f>S111*H111</f>
        <v>0</v>
      </c>
      <c r="AR111" s="22" t="s">
        <v>133</v>
      </c>
      <c r="AT111" s="22" t="s">
        <v>128</v>
      </c>
      <c r="AU111" s="22" t="s">
        <v>79</v>
      </c>
      <c r="AY111" s="22" t="s">
        <v>126</v>
      </c>
      <c r="BE111" s="183">
        <f>IF(N111="základní",J111,0)</f>
        <v>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22" t="s">
        <v>77</v>
      </c>
      <c r="BK111" s="183">
        <f>ROUND(I111*H111,2)</f>
        <v>0</v>
      </c>
      <c r="BL111" s="22" t="s">
        <v>133</v>
      </c>
      <c r="BM111" s="22" t="s">
        <v>828</v>
      </c>
    </row>
    <row r="112" spans="2:65" s="1" customFormat="1" ht="13.5">
      <c r="B112" s="39"/>
      <c r="D112" s="184" t="s">
        <v>135</v>
      </c>
      <c r="F112" s="185" t="s">
        <v>829</v>
      </c>
      <c r="I112" s="186"/>
      <c r="L112" s="39"/>
      <c r="M112" s="187"/>
      <c r="N112" s="40"/>
      <c r="O112" s="40"/>
      <c r="P112" s="40"/>
      <c r="Q112" s="40"/>
      <c r="R112" s="40"/>
      <c r="S112" s="40"/>
      <c r="T112" s="68"/>
      <c r="AT112" s="22" t="s">
        <v>135</v>
      </c>
      <c r="AU112" s="22" t="s">
        <v>79</v>
      </c>
    </row>
    <row r="113" spans="2:65" s="10" customFormat="1" ht="29.85" customHeight="1">
      <c r="B113" s="158"/>
      <c r="D113" s="159" t="s">
        <v>68</v>
      </c>
      <c r="E113" s="169" t="s">
        <v>577</v>
      </c>
      <c r="F113" s="169" t="s">
        <v>578</v>
      </c>
      <c r="I113" s="161"/>
      <c r="J113" s="170">
        <f>BK113</f>
        <v>0</v>
      </c>
      <c r="L113" s="158"/>
      <c r="M113" s="163"/>
      <c r="N113" s="164"/>
      <c r="O113" s="164"/>
      <c r="P113" s="165">
        <f>SUM(P114:P119)</f>
        <v>0</v>
      </c>
      <c r="Q113" s="164"/>
      <c r="R113" s="165">
        <f>SUM(R114:R119)</f>
        <v>0</v>
      </c>
      <c r="S113" s="164"/>
      <c r="T113" s="166">
        <f>SUM(T114:T119)</f>
        <v>0</v>
      </c>
      <c r="AR113" s="159" t="s">
        <v>77</v>
      </c>
      <c r="AT113" s="167" t="s">
        <v>68</v>
      </c>
      <c r="AU113" s="167" t="s">
        <v>77</v>
      </c>
      <c r="AY113" s="159" t="s">
        <v>126</v>
      </c>
      <c r="BK113" s="168">
        <f>SUM(BK114:BK119)</f>
        <v>0</v>
      </c>
    </row>
    <row r="114" spans="2:65" s="1" customFormat="1" ht="16.5" customHeight="1">
      <c r="B114" s="171"/>
      <c r="C114" s="172" t="s">
        <v>181</v>
      </c>
      <c r="D114" s="172" t="s">
        <v>128</v>
      </c>
      <c r="E114" s="173" t="s">
        <v>593</v>
      </c>
      <c r="F114" s="174" t="s">
        <v>594</v>
      </c>
      <c r="G114" s="175" t="s">
        <v>353</v>
      </c>
      <c r="H114" s="176">
        <v>5</v>
      </c>
      <c r="I114" s="177"/>
      <c r="J114" s="178">
        <f>ROUND(I114*H114,2)</f>
        <v>0</v>
      </c>
      <c r="K114" s="174" t="s">
        <v>132</v>
      </c>
      <c r="L114" s="39"/>
      <c r="M114" s="179" t="s">
        <v>5</v>
      </c>
      <c r="N114" s="180" t="s">
        <v>40</v>
      </c>
      <c r="O114" s="40"/>
      <c r="P114" s="181">
        <f>O114*H114</f>
        <v>0</v>
      </c>
      <c r="Q114" s="181">
        <v>0</v>
      </c>
      <c r="R114" s="181">
        <f>Q114*H114</f>
        <v>0</v>
      </c>
      <c r="S114" s="181">
        <v>0</v>
      </c>
      <c r="T114" s="182">
        <f>S114*H114</f>
        <v>0</v>
      </c>
      <c r="AR114" s="22" t="s">
        <v>133</v>
      </c>
      <c r="AT114" s="22" t="s">
        <v>128</v>
      </c>
      <c r="AU114" s="22" t="s">
        <v>79</v>
      </c>
      <c r="AY114" s="22" t="s">
        <v>126</v>
      </c>
      <c r="BE114" s="183">
        <f>IF(N114="základní",J114,0)</f>
        <v>0</v>
      </c>
      <c r="BF114" s="183">
        <f>IF(N114="snížená",J114,0)</f>
        <v>0</v>
      </c>
      <c r="BG114" s="183">
        <f>IF(N114="zákl. přenesená",J114,0)</f>
        <v>0</v>
      </c>
      <c r="BH114" s="183">
        <f>IF(N114="sníž. přenesená",J114,0)</f>
        <v>0</v>
      </c>
      <c r="BI114" s="183">
        <f>IF(N114="nulová",J114,0)</f>
        <v>0</v>
      </c>
      <c r="BJ114" s="22" t="s">
        <v>77</v>
      </c>
      <c r="BK114" s="183">
        <f>ROUND(I114*H114,2)</f>
        <v>0</v>
      </c>
      <c r="BL114" s="22" t="s">
        <v>133</v>
      </c>
      <c r="BM114" s="22" t="s">
        <v>830</v>
      </c>
    </row>
    <row r="115" spans="2:65" s="1" customFormat="1" ht="27">
      <c r="B115" s="39"/>
      <c r="D115" s="184" t="s">
        <v>135</v>
      </c>
      <c r="F115" s="185" t="s">
        <v>831</v>
      </c>
      <c r="I115" s="186"/>
      <c r="L115" s="39"/>
      <c r="M115" s="187"/>
      <c r="N115" s="40"/>
      <c r="O115" s="40"/>
      <c r="P115" s="40"/>
      <c r="Q115" s="40"/>
      <c r="R115" s="40"/>
      <c r="S115" s="40"/>
      <c r="T115" s="68"/>
      <c r="AT115" s="22" t="s">
        <v>135</v>
      </c>
      <c r="AU115" s="22" t="s">
        <v>79</v>
      </c>
    </row>
    <row r="116" spans="2:65" s="1" customFormat="1" ht="27">
      <c r="B116" s="39"/>
      <c r="D116" s="184" t="s">
        <v>300</v>
      </c>
      <c r="F116" s="214" t="s">
        <v>832</v>
      </c>
      <c r="I116" s="186"/>
      <c r="L116" s="39"/>
      <c r="M116" s="187"/>
      <c r="N116" s="40"/>
      <c r="O116" s="40"/>
      <c r="P116" s="40"/>
      <c r="Q116" s="40"/>
      <c r="R116" s="40"/>
      <c r="S116" s="40"/>
      <c r="T116" s="68"/>
      <c r="AT116" s="22" t="s">
        <v>300</v>
      </c>
      <c r="AU116" s="22" t="s">
        <v>79</v>
      </c>
    </row>
    <row r="117" spans="2:65" s="1" customFormat="1" ht="16.5" customHeight="1">
      <c r="B117" s="171"/>
      <c r="C117" s="172" t="s">
        <v>187</v>
      </c>
      <c r="D117" s="172" t="s">
        <v>128</v>
      </c>
      <c r="E117" s="173" t="s">
        <v>599</v>
      </c>
      <c r="F117" s="174" t="s">
        <v>600</v>
      </c>
      <c r="G117" s="175" t="s">
        <v>353</v>
      </c>
      <c r="H117" s="176">
        <v>5</v>
      </c>
      <c r="I117" s="177"/>
      <c r="J117" s="178">
        <f>ROUND(I117*H117,2)</f>
        <v>0</v>
      </c>
      <c r="K117" s="174" t="s">
        <v>132</v>
      </c>
      <c r="L117" s="39"/>
      <c r="M117" s="179" t="s">
        <v>5</v>
      </c>
      <c r="N117" s="180" t="s">
        <v>40</v>
      </c>
      <c r="O117" s="40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AR117" s="22" t="s">
        <v>133</v>
      </c>
      <c r="AT117" s="22" t="s">
        <v>128</v>
      </c>
      <c r="AU117" s="22" t="s">
        <v>79</v>
      </c>
      <c r="AY117" s="22" t="s">
        <v>126</v>
      </c>
      <c r="BE117" s="183">
        <f>IF(N117="základní",J117,0)</f>
        <v>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22" t="s">
        <v>77</v>
      </c>
      <c r="BK117" s="183">
        <f>ROUND(I117*H117,2)</f>
        <v>0</v>
      </c>
      <c r="BL117" s="22" t="s">
        <v>133</v>
      </c>
      <c r="BM117" s="22" t="s">
        <v>833</v>
      </c>
    </row>
    <row r="118" spans="2:65" s="1" customFormat="1" ht="27">
      <c r="B118" s="39"/>
      <c r="D118" s="184" t="s">
        <v>135</v>
      </c>
      <c r="F118" s="185" t="s">
        <v>834</v>
      </c>
      <c r="I118" s="186"/>
      <c r="L118" s="39"/>
      <c r="M118" s="187"/>
      <c r="N118" s="40"/>
      <c r="O118" s="40"/>
      <c r="P118" s="40"/>
      <c r="Q118" s="40"/>
      <c r="R118" s="40"/>
      <c r="S118" s="40"/>
      <c r="T118" s="68"/>
      <c r="AT118" s="22" t="s">
        <v>135</v>
      </c>
      <c r="AU118" s="22" t="s">
        <v>79</v>
      </c>
    </row>
    <row r="119" spans="2:65" s="1" customFormat="1" ht="27">
      <c r="B119" s="39"/>
      <c r="D119" s="184" t="s">
        <v>300</v>
      </c>
      <c r="F119" s="214" t="s">
        <v>832</v>
      </c>
      <c r="I119" s="186"/>
      <c r="L119" s="39"/>
      <c r="M119" s="187"/>
      <c r="N119" s="40"/>
      <c r="O119" s="40"/>
      <c r="P119" s="40"/>
      <c r="Q119" s="40"/>
      <c r="R119" s="40"/>
      <c r="S119" s="40"/>
      <c r="T119" s="68"/>
      <c r="AT119" s="22" t="s">
        <v>300</v>
      </c>
      <c r="AU119" s="22" t="s">
        <v>79</v>
      </c>
    </row>
    <row r="120" spans="2:65" s="10" customFormat="1" ht="37.35" customHeight="1">
      <c r="B120" s="158"/>
      <c r="D120" s="159" t="s">
        <v>68</v>
      </c>
      <c r="E120" s="160" t="s">
        <v>835</v>
      </c>
      <c r="F120" s="160" t="s">
        <v>836</v>
      </c>
      <c r="I120" s="161"/>
      <c r="J120" s="162">
        <f>BK120</f>
        <v>0</v>
      </c>
      <c r="L120" s="158"/>
      <c r="M120" s="163"/>
      <c r="N120" s="164"/>
      <c r="O120" s="164"/>
      <c r="P120" s="165">
        <f>P121+P180</f>
        <v>0</v>
      </c>
      <c r="Q120" s="164"/>
      <c r="R120" s="165">
        <f>R121+R180</f>
        <v>0.40622000000000003</v>
      </c>
      <c r="S120" s="164"/>
      <c r="T120" s="166">
        <f>T121+T180</f>
        <v>0</v>
      </c>
      <c r="AR120" s="159" t="s">
        <v>79</v>
      </c>
      <c r="AT120" s="167" t="s">
        <v>68</v>
      </c>
      <c r="AU120" s="167" t="s">
        <v>69</v>
      </c>
      <c r="AY120" s="159" t="s">
        <v>126</v>
      </c>
      <c r="BK120" s="168">
        <f>BK121+BK180</f>
        <v>0</v>
      </c>
    </row>
    <row r="121" spans="2:65" s="10" customFormat="1" ht="19.899999999999999" customHeight="1">
      <c r="B121" s="158"/>
      <c r="D121" s="159" t="s">
        <v>68</v>
      </c>
      <c r="E121" s="169" t="s">
        <v>837</v>
      </c>
      <c r="F121" s="169" t="s">
        <v>838</v>
      </c>
      <c r="I121" s="161"/>
      <c r="J121" s="170">
        <f>BK121</f>
        <v>0</v>
      </c>
      <c r="L121" s="158"/>
      <c r="M121" s="163"/>
      <c r="N121" s="164"/>
      <c r="O121" s="164"/>
      <c r="P121" s="165">
        <f>SUM(P122:P179)</f>
        <v>0</v>
      </c>
      <c r="Q121" s="164"/>
      <c r="R121" s="165">
        <f>SUM(R122:R179)</f>
        <v>0.3876</v>
      </c>
      <c r="S121" s="164"/>
      <c r="T121" s="166">
        <f>SUM(T122:T179)</f>
        <v>0</v>
      </c>
      <c r="AR121" s="159" t="s">
        <v>79</v>
      </c>
      <c r="AT121" s="167" t="s">
        <v>68</v>
      </c>
      <c r="AU121" s="167" t="s">
        <v>77</v>
      </c>
      <c r="AY121" s="159" t="s">
        <v>126</v>
      </c>
      <c r="BK121" s="168">
        <f>SUM(BK122:BK179)</f>
        <v>0</v>
      </c>
    </row>
    <row r="122" spans="2:65" s="1" customFormat="1" ht="16.5" customHeight="1">
      <c r="B122" s="171"/>
      <c r="C122" s="172" t="s">
        <v>194</v>
      </c>
      <c r="D122" s="172" t="s">
        <v>128</v>
      </c>
      <c r="E122" s="173" t="s">
        <v>839</v>
      </c>
      <c r="F122" s="174" t="s">
        <v>840</v>
      </c>
      <c r="G122" s="175" t="s">
        <v>177</v>
      </c>
      <c r="H122" s="176">
        <v>500</v>
      </c>
      <c r="I122" s="177"/>
      <c r="J122" s="178">
        <f>ROUND(I122*H122,2)</f>
        <v>0</v>
      </c>
      <c r="K122" s="174" t="s">
        <v>145</v>
      </c>
      <c r="L122" s="39"/>
      <c r="M122" s="179" t="s">
        <v>5</v>
      </c>
      <c r="N122" s="180" t="s">
        <v>40</v>
      </c>
      <c r="O122" s="40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AR122" s="22" t="s">
        <v>228</v>
      </c>
      <c r="AT122" s="22" t="s">
        <v>128</v>
      </c>
      <c r="AU122" s="22" t="s">
        <v>79</v>
      </c>
      <c r="AY122" s="22" t="s">
        <v>126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22" t="s">
        <v>77</v>
      </c>
      <c r="BK122" s="183">
        <f>ROUND(I122*H122,2)</f>
        <v>0</v>
      </c>
      <c r="BL122" s="22" t="s">
        <v>228</v>
      </c>
      <c r="BM122" s="22" t="s">
        <v>841</v>
      </c>
    </row>
    <row r="123" spans="2:65" s="1" customFormat="1" ht="27">
      <c r="B123" s="39"/>
      <c r="D123" s="184" t="s">
        <v>135</v>
      </c>
      <c r="F123" s="185" t="s">
        <v>842</v>
      </c>
      <c r="I123" s="186"/>
      <c r="L123" s="39"/>
      <c r="M123" s="187"/>
      <c r="N123" s="40"/>
      <c r="O123" s="40"/>
      <c r="P123" s="40"/>
      <c r="Q123" s="40"/>
      <c r="R123" s="40"/>
      <c r="S123" s="40"/>
      <c r="T123" s="68"/>
      <c r="AT123" s="22" t="s">
        <v>135</v>
      </c>
      <c r="AU123" s="22" t="s">
        <v>79</v>
      </c>
    </row>
    <row r="124" spans="2:65" s="11" customFormat="1" ht="13.5">
      <c r="B124" s="188"/>
      <c r="D124" s="184" t="s">
        <v>152</v>
      </c>
      <c r="E124" s="189" t="s">
        <v>5</v>
      </c>
      <c r="F124" s="190" t="s">
        <v>843</v>
      </c>
      <c r="H124" s="191">
        <v>250</v>
      </c>
      <c r="I124" s="192"/>
      <c r="L124" s="188"/>
      <c r="M124" s="193"/>
      <c r="N124" s="194"/>
      <c r="O124" s="194"/>
      <c r="P124" s="194"/>
      <c r="Q124" s="194"/>
      <c r="R124" s="194"/>
      <c r="S124" s="194"/>
      <c r="T124" s="195"/>
      <c r="AT124" s="189" t="s">
        <v>152</v>
      </c>
      <c r="AU124" s="189" t="s">
        <v>79</v>
      </c>
      <c r="AV124" s="11" t="s">
        <v>79</v>
      </c>
      <c r="AW124" s="11" t="s">
        <v>33</v>
      </c>
      <c r="AX124" s="11" t="s">
        <v>69</v>
      </c>
      <c r="AY124" s="189" t="s">
        <v>126</v>
      </c>
    </row>
    <row r="125" spans="2:65" s="11" customFormat="1" ht="13.5">
      <c r="B125" s="188"/>
      <c r="D125" s="184" t="s">
        <v>152</v>
      </c>
      <c r="E125" s="189" t="s">
        <v>5</v>
      </c>
      <c r="F125" s="190" t="s">
        <v>844</v>
      </c>
      <c r="H125" s="191">
        <v>250</v>
      </c>
      <c r="I125" s="192"/>
      <c r="L125" s="188"/>
      <c r="M125" s="193"/>
      <c r="N125" s="194"/>
      <c r="O125" s="194"/>
      <c r="P125" s="194"/>
      <c r="Q125" s="194"/>
      <c r="R125" s="194"/>
      <c r="S125" s="194"/>
      <c r="T125" s="195"/>
      <c r="AT125" s="189" t="s">
        <v>152</v>
      </c>
      <c r="AU125" s="189" t="s">
        <v>79</v>
      </c>
      <c r="AV125" s="11" t="s">
        <v>79</v>
      </c>
      <c r="AW125" s="11" t="s">
        <v>33</v>
      </c>
      <c r="AX125" s="11" t="s">
        <v>69</v>
      </c>
      <c r="AY125" s="189" t="s">
        <v>126</v>
      </c>
    </row>
    <row r="126" spans="2:65" s="12" customFormat="1" ht="13.5">
      <c r="B126" s="196"/>
      <c r="D126" s="184" t="s">
        <v>152</v>
      </c>
      <c r="E126" s="197" t="s">
        <v>5</v>
      </c>
      <c r="F126" s="198" t="s">
        <v>154</v>
      </c>
      <c r="H126" s="199">
        <v>500</v>
      </c>
      <c r="I126" s="200"/>
      <c r="L126" s="196"/>
      <c r="M126" s="201"/>
      <c r="N126" s="202"/>
      <c r="O126" s="202"/>
      <c r="P126" s="202"/>
      <c r="Q126" s="202"/>
      <c r="R126" s="202"/>
      <c r="S126" s="202"/>
      <c r="T126" s="203"/>
      <c r="AT126" s="197" t="s">
        <v>152</v>
      </c>
      <c r="AU126" s="197" t="s">
        <v>79</v>
      </c>
      <c r="AV126" s="12" t="s">
        <v>133</v>
      </c>
      <c r="AW126" s="12" t="s">
        <v>33</v>
      </c>
      <c r="AX126" s="12" t="s">
        <v>77</v>
      </c>
      <c r="AY126" s="197" t="s">
        <v>126</v>
      </c>
    </row>
    <row r="127" spans="2:65" s="1" customFormat="1" ht="16.5" customHeight="1">
      <c r="B127" s="171"/>
      <c r="C127" s="204" t="s">
        <v>205</v>
      </c>
      <c r="D127" s="204" t="s">
        <v>234</v>
      </c>
      <c r="E127" s="205" t="s">
        <v>845</v>
      </c>
      <c r="F127" s="206" t="s">
        <v>846</v>
      </c>
      <c r="G127" s="207" t="s">
        <v>177</v>
      </c>
      <c r="H127" s="208">
        <v>500</v>
      </c>
      <c r="I127" s="209"/>
      <c r="J127" s="210">
        <f>ROUND(I127*H127,2)</f>
        <v>0</v>
      </c>
      <c r="K127" s="206" t="s">
        <v>145</v>
      </c>
      <c r="L127" s="211"/>
      <c r="M127" s="212" t="s">
        <v>5</v>
      </c>
      <c r="N127" s="213" t="s">
        <v>40</v>
      </c>
      <c r="O127" s="40"/>
      <c r="P127" s="181">
        <f>O127*H127</f>
        <v>0</v>
      </c>
      <c r="Q127" s="181">
        <v>2.7E-4</v>
      </c>
      <c r="R127" s="181">
        <f>Q127*H127</f>
        <v>0.13500000000000001</v>
      </c>
      <c r="S127" s="181">
        <v>0</v>
      </c>
      <c r="T127" s="182">
        <f>S127*H127</f>
        <v>0</v>
      </c>
      <c r="AR127" s="22" t="s">
        <v>316</v>
      </c>
      <c r="AT127" s="22" t="s">
        <v>234</v>
      </c>
      <c r="AU127" s="22" t="s">
        <v>79</v>
      </c>
      <c r="AY127" s="22" t="s">
        <v>126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22" t="s">
        <v>77</v>
      </c>
      <c r="BK127" s="183">
        <f>ROUND(I127*H127,2)</f>
        <v>0</v>
      </c>
      <c r="BL127" s="22" t="s">
        <v>228</v>
      </c>
      <c r="BM127" s="22" t="s">
        <v>847</v>
      </c>
    </row>
    <row r="128" spans="2:65" s="1" customFormat="1" ht="13.5">
      <c r="B128" s="39"/>
      <c r="D128" s="184" t="s">
        <v>135</v>
      </c>
      <c r="F128" s="185" t="s">
        <v>848</v>
      </c>
      <c r="I128" s="186"/>
      <c r="L128" s="39"/>
      <c r="M128" s="187"/>
      <c r="N128" s="40"/>
      <c r="O128" s="40"/>
      <c r="P128" s="40"/>
      <c r="Q128" s="40"/>
      <c r="R128" s="40"/>
      <c r="S128" s="40"/>
      <c r="T128" s="68"/>
      <c r="AT128" s="22" t="s">
        <v>135</v>
      </c>
      <c r="AU128" s="22" t="s">
        <v>79</v>
      </c>
    </row>
    <row r="129" spans="2:65" s="1" customFormat="1" ht="27">
      <c r="B129" s="39"/>
      <c r="D129" s="184" t="s">
        <v>300</v>
      </c>
      <c r="F129" s="214" t="s">
        <v>849</v>
      </c>
      <c r="I129" s="186"/>
      <c r="L129" s="39"/>
      <c r="M129" s="187"/>
      <c r="N129" s="40"/>
      <c r="O129" s="40"/>
      <c r="P129" s="40"/>
      <c r="Q129" s="40"/>
      <c r="R129" s="40"/>
      <c r="S129" s="40"/>
      <c r="T129" s="68"/>
      <c r="AT129" s="22" t="s">
        <v>300</v>
      </c>
      <c r="AU129" s="22" t="s">
        <v>79</v>
      </c>
    </row>
    <row r="130" spans="2:65" s="11" customFormat="1" ht="13.5">
      <c r="B130" s="188"/>
      <c r="D130" s="184" t="s">
        <v>152</v>
      </c>
      <c r="E130" s="189" t="s">
        <v>5</v>
      </c>
      <c r="F130" s="190" t="s">
        <v>843</v>
      </c>
      <c r="H130" s="191">
        <v>250</v>
      </c>
      <c r="I130" s="192"/>
      <c r="L130" s="188"/>
      <c r="M130" s="193"/>
      <c r="N130" s="194"/>
      <c r="O130" s="194"/>
      <c r="P130" s="194"/>
      <c r="Q130" s="194"/>
      <c r="R130" s="194"/>
      <c r="S130" s="194"/>
      <c r="T130" s="195"/>
      <c r="AT130" s="189" t="s">
        <v>152</v>
      </c>
      <c r="AU130" s="189" t="s">
        <v>79</v>
      </c>
      <c r="AV130" s="11" t="s">
        <v>79</v>
      </c>
      <c r="AW130" s="11" t="s">
        <v>33</v>
      </c>
      <c r="AX130" s="11" t="s">
        <v>69</v>
      </c>
      <c r="AY130" s="189" t="s">
        <v>126</v>
      </c>
    </row>
    <row r="131" spans="2:65" s="11" customFormat="1" ht="13.5">
      <c r="B131" s="188"/>
      <c r="D131" s="184" t="s">
        <v>152</v>
      </c>
      <c r="E131" s="189" t="s">
        <v>5</v>
      </c>
      <c r="F131" s="190" t="s">
        <v>850</v>
      </c>
      <c r="H131" s="191">
        <v>250</v>
      </c>
      <c r="I131" s="192"/>
      <c r="L131" s="188"/>
      <c r="M131" s="193"/>
      <c r="N131" s="194"/>
      <c r="O131" s="194"/>
      <c r="P131" s="194"/>
      <c r="Q131" s="194"/>
      <c r="R131" s="194"/>
      <c r="S131" s="194"/>
      <c r="T131" s="195"/>
      <c r="AT131" s="189" t="s">
        <v>152</v>
      </c>
      <c r="AU131" s="189" t="s">
        <v>79</v>
      </c>
      <c r="AV131" s="11" t="s">
        <v>79</v>
      </c>
      <c r="AW131" s="11" t="s">
        <v>33</v>
      </c>
      <c r="AX131" s="11" t="s">
        <v>69</v>
      </c>
      <c r="AY131" s="189" t="s">
        <v>126</v>
      </c>
    </row>
    <row r="132" spans="2:65" s="12" customFormat="1" ht="13.5">
      <c r="B132" s="196"/>
      <c r="D132" s="184" t="s">
        <v>152</v>
      </c>
      <c r="E132" s="197" t="s">
        <v>5</v>
      </c>
      <c r="F132" s="198" t="s">
        <v>154</v>
      </c>
      <c r="H132" s="199">
        <v>500</v>
      </c>
      <c r="I132" s="200"/>
      <c r="L132" s="196"/>
      <c r="M132" s="201"/>
      <c r="N132" s="202"/>
      <c r="O132" s="202"/>
      <c r="P132" s="202"/>
      <c r="Q132" s="202"/>
      <c r="R132" s="202"/>
      <c r="S132" s="202"/>
      <c r="T132" s="203"/>
      <c r="AT132" s="197" t="s">
        <v>152</v>
      </c>
      <c r="AU132" s="197" t="s">
        <v>79</v>
      </c>
      <c r="AV132" s="12" t="s">
        <v>133</v>
      </c>
      <c r="AW132" s="12" t="s">
        <v>33</v>
      </c>
      <c r="AX132" s="12" t="s">
        <v>77</v>
      </c>
      <c r="AY132" s="197" t="s">
        <v>126</v>
      </c>
    </row>
    <row r="133" spans="2:65" s="1" customFormat="1" ht="16.5" customHeight="1">
      <c r="B133" s="171"/>
      <c r="C133" s="172" t="s">
        <v>212</v>
      </c>
      <c r="D133" s="172" t="s">
        <v>128</v>
      </c>
      <c r="E133" s="173" t="s">
        <v>851</v>
      </c>
      <c r="F133" s="174" t="s">
        <v>852</v>
      </c>
      <c r="G133" s="175" t="s">
        <v>177</v>
      </c>
      <c r="H133" s="176">
        <v>100</v>
      </c>
      <c r="I133" s="177"/>
      <c r="J133" s="178">
        <f>ROUND(I133*H133,2)</f>
        <v>0</v>
      </c>
      <c r="K133" s="174" t="s">
        <v>145</v>
      </c>
      <c r="L133" s="39"/>
      <c r="M133" s="179" t="s">
        <v>5</v>
      </c>
      <c r="N133" s="180" t="s">
        <v>40</v>
      </c>
      <c r="O133" s="40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AR133" s="22" t="s">
        <v>228</v>
      </c>
      <c r="AT133" s="22" t="s">
        <v>128</v>
      </c>
      <c r="AU133" s="22" t="s">
        <v>79</v>
      </c>
      <c r="AY133" s="22" t="s">
        <v>126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22" t="s">
        <v>77</v>
      </c>
      <c r="BK133" s="183">
        <f>ROUND(I133*H133,2)</f>
        <v>0</v>
      </c>
      <c r="BL133" s="22" t="s">
        <v>228</v>
      </c>
      <c r="BM133" s="22" t="s">
        <v>853</v>
      </c>
    </row>
    <row r="134" spans="2:65" s="1" customFormat="1" ht="27">
      <c r="B134" s="39"/>
      <c r="D134" s="184" t="s">
        <v>135</v>
      </c>
      <c r="F134" s="185" t="s">
        <v>854</v>
      </c>
      <c r="I134" s="186"/>
      <c r="L134" s="39"/>
      <c r="M134" s="187"/>
      <c r="N134" s="40"/>
      <c r="O134" s="40"/>
      <c r="P134" s="40"/>
      <c r="Q134" s="40"/>
      <c r="R134" s="40"/>
      <c r="S134" s="40"/>
      <c r="T134" s="68"/>
      <c r="AT134" s="22" t="s">
        <v>135</v>
      </c>
      <c r="AU134" s="22" t="s">
        <v>79</v>
      </c>
    </row>
    <row r="135" spans="2:65" s="1" customFormat="1" ht="16.5" customHeight="1">
      <c r="B135" s="171"/>
      <c r="C135" s="204" t="s">
        <v>217</v>
      </c>
      <c r="D135" s="204" t="s">
        <v>234</v>
      </c>
      <c r="E135" s="205" t="s">
        <v>855</v>
      </c>
      <c r="F135" s="206" t="s">
        <v>856</v>
      </c>
      <c r="G135" s="207" t="s">
        <v>177</v>
      </c>
      <c r="H135" s="208">
        <v>100</v>
      </c>
      <c r="I135" s="209"/>
      <c r="J135" s="210">
        <f>ROUND(I135*H135,2)</f>
        <v>0</v>
      </c>
      <c r="K135" s="206" t="s">
        <v>145</v>
      </c>
      <c r="L135" s="211"/>
      <c r="M135" s="212" t="s">
        <v>5</v>
      </c>
      <c r="N135" s="213" t="s">
        <v>40</v>
      </c>
      <c r="O135" s="40"/>
      <c r="P135" s="181">
        <f>O135*H135</f>
        <v>0</v>
      </c>
      <c r="Q135" s="181">
        <v>1.2E-4</v>
      </c>
      <c r="R135" s="181">
        <f>Q135*H135</f>
        <v>1.2E-2</v>
      </c>
      <c r="S135" s="181">
        <v>0</v>
      </c>
      <c r="T135" s="182">
        <f>S135*H135</f>
        <v>0</v>
      </c>
      <c r="AR135" s="22" t="s">
        <v>316</v>
      </c>
      <c r="AT135" s="22" t="s">
        <v>234</v>
      </c>
      <c r="AU135" s="22" t="s">
        <v>79</v>
      </c>
      <c r="AY135" s="22" t="s">
        <v>126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22" t="s">
        <v>77</v>
      </c>
      <c r="BK135" s="183">
        <f>ROUND(I135*H135,2)</f>
        <v>0</v>
      </c>
      <c r="BL135" s="22" t="s">
        <v>228</v>
      </c>
      <c r="BM135" s="22" t="s">
        <v>857</v>
      </c>
    </row>
    <row r="136" spans="2:65" s="1" customFormat="1" ht="13.5">
      <c r="B136" s="39"/>
      <c r="D136" s="184" t="s">
        <v>135</v>
      </c>
      <c r="F136" s="185" t="s">
        <v>856</v>
      </c>
      <c r="I136" s="186"/>
      <c r="L136" s="39"/>
      <c r="M136" s="187"/>
      <c r="N136" s="40"/>
      <c r="O136" s="40"/>
      <c r="P136" s="40"/>
      <c r="Q136" s="40"/>
      <c r="R136" s="40"/>
      <c r="S136" s="40"/>
      <c r="T136" s="68"/>
      <c r="AT136" s="22" t="s">
        <v>135</v>
      </c>
      <c r="AU136" s="22" t="s">
        <v>79</v>
      </c>
    </row>
    <row r="137" spans="2:65" s="1" customFormat="1" ht="27">
      <c r="B137" s="39"/>
      <c r="D137" s="184" t="s">
        <v>300</v>
      </c>
      <c r="F137" s="214" t="s">
        <v>858</v>
      </c>
      <c r="I137" s="186"/>
      <c r="L137" s="39"/>
      <c r="M137" s="187"/>
      <c r="N137" s="40"/>
      <c r="O137" s="40"/>
      <c r="P137" s="40"/>
      <c r="Q137" s="40"/>
      <c r="R137" s="40"/>
      <c r="S137" s="40"/>
      <c r="T137" s="68"/>
      <c r="AT137" s="22" t="s">
        <v>300</v>
      </c>
      <c r="AU137" s="22" t="s">
        <v>79</v>
      </c>
    </row>
    <row r="138" spans="2:65" s="1" customFormat="1" ht="16.5" customHeight="1">
      <c r="B138" s="171"/>
      <c r="C138" s="172" t="s">
        <v>11</v>
      </c>
      <c r="D138" s="172" t="s">
        <v>128</v>
      </c>
      <c r="E138" s="173" t="s">
        <v>859</v>
      </c>
      <c r="F138" s="174" t="s">
        <v>860</v>
      </c>
      <c r="G138" s="175" t="s">
        <v>177</v>
      </c>
      <c r="H138" s="176">
        <v>260</v>
      </c>
      <c r="I138" s="177"/>
      <c r="J138" s="178">
        <f>ROUND(I138*H138,2)</f>
        <v>0</v>
      </c>
      <c r="K138" s="174" t="s">
        <v>145</v>
      </c>
      <c r="L138" s="39"/>
      <c r="M138" s="179" t="s">
        <v>5</v>
      </c>
      <c r="N138" s="180" t="s">
        <v>40</v>
      </c>
      <c r="O138" s="40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AR138" s="22" t="s">
        <v>228</v>
      </c>
      <c r="AT138" s="22" t="s">
        <v>128</v>
      </c>
      <c r="AU138" s="22" t="s">
        <v>79</v>
      </c>
      <c r="AY138" s="22" t="s">
        <v>126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22" t="s">
        <v>77</v>
      </c>
      <c r="BK138" s="183">
        <f>ROUND(I138*H138,2)</f>
        <v>0</v>
      </c>
      <c r="BL138" s="22" t="s">
        <v>228</v>
      </c>
      <c r="BM138" s="22" t="s">
        <v>861</v>
      </c>
    </row>
    <row r="139" spans="2:65" s="1" customFormat="1" ht="27">
      <c r="B139" s="39"/>
      <c r="D139" s="184" t="s">
        <v>135</v>
      </c>
      <c r="F139" s="185" t="s">
        <v>862</v>
      </c>
      <c r="I139" s="186"/>
      <c r="L139" s="39"/>
      <c r="M139" s="187"/>
      <c r="N139" s="40"/>
      <c r="O139" s="40"/>
      <c r="P139" s="40"/>
      <c r="Q139" s="40"/>
      <c r="R139" s="40"/>
      <c r="S139" s="40"/>
      <c r="T139" s="68"/>
      <c r="AT139" s="22" t="s">
        <v>135</v>
      </c>
      <c r="AU139" s="22" t="s">
        <v>79</v>
      </c>
    </row>
    <row r="140" spans="2:65" s="1" customFormat="1" ht="16.5" customHeight="1">
      <c r="B140" s="171"/>
      <c r="C140" s="204" t="s">
        <v>228</v>
      </c>
      <c r="D140" s="204" t="s">
        <v>234</v>
      </c>
      <c r="E140" s="205" t="s">
        <v>863</v>
      </c>
      <c r="F140" s="206" t="s">
        <v>864</v>
      </c>
      <c r="G140" s="207" t="s">
        <v>177</v>
      </c>
      <c r="H140" s="208">
        <v>260</v>
      </c>
      <c r="I140" s="209"/>
      <c r="J140" s="210">
        <f>ROUND(I140*H140,2)</f>
        <v>0</v>
      </c>
      <c r="K140" s="206" t="s">
        <v>5</v>
      </c>
      <c r="L140" s="211"/>
      <c r="M140" s="212" t="s">
        <v>5</v>
      </c>
      <c r="N140" s="213" t="s">
        <v>40</v>
      </c>
      <c r="O140" s="40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AR140" s="22" t="s">
        <v>316</v>
      </c>
      <c r="AT140" s="22" t="s">
        <v>234</v>
      </c>
      <c r="AU140" s="22" t="s">
        <v>79</v>
      </c>
      <c r="AY140" s="22" t="s">
        <v>126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22" t="s">
        <v>77</v>
      </c>
      <c r="BK140" s="183">
        <f>ROUND(I140*H140,2)</f>
        <v>0</v>
      </c>
      <c r="BL140" s="22" t="s">
        <v>228</v>
      </c>
      <c r="BM140" s="22" t="s">
        <v>865</v>
      </c>
    </row>
    <row r="141" spans="2:65" s="1" customFormat="1" ht="13.5">
      <c r="B141" s="39"/>
      <c r="D141" s="184" t="s">
        <v>135</v>
      </c>
      <c r="F141" s="185" t="s">
        <v>864</v>
      </c>
      <c r="I141" s="186"/>
      <c r="L141" s="39"/>
      <c r="M141" s="187"/>
      <c r="N141" s="40"/>
      <c r="O141" s="40"/>
      <c r="P141" s="40"/>
      <c r="Q141" s="40"/>
      <c r="R141" s="40"/>
      <c r="S141" s="40"/>
      <c r="T141" s="68"/>
      <c r="AT141" s="22" t="s">
        <v>135</v>
      </c>
      <c r="AU141" s="22" t="s">
        <v>79</v>
      </c>
    </row>
    <row r="142" spans="2:65" s="1" customFormat="1" ht="16.5" customHeight="1">
      <c r="B142" s="171"/>
      <c r="C142" s="172" t="s">
        <v>233</v>
      </c>
      <c r="D142" s="172" t="s">
        <v>128</v>
      </c>
      <c r="E142" s="173" t="s">
        <v>866</v>
      </c>
      <c r="F142" s="174" t="s">
        <v>867</v>
      </c>
      <c r="G142" s="175" t="s">
        <v>177</v>
      </c>
      <c r="H142" s="176">
        <v>225</v>
      </c>
      <c r="I142" s="177"/>
      <c r="J142" s="178">
        <f>ROUND(I142*H142,2)</f>
        <v>0</v>
      </c>
      <c r="K142" s="174" t="s">
        <v>145</v>
      </c>
      <c r="L142" s="39"/>
      <c r="M142" s="179" t="s">
        <v>5</v>
      </c>
      <c r="N142" s="180" t="s">
        <v>40</v>
      </c>
      <c r="O142" s="40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AR142" s="22" t="s">
        <v>228</v>
      </c>
      <c r="AT142" s="22" t="s">
        <v>128</v>
      </c>
      <c r="AU142" s="22" t="s">
        <v>79</v>
      </c>
      <c r="AY142" s="22" t="s">
        <v>126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22" t="s">
        <v>77</v>
      </c>
      <c r="BK142" s="183">
        <f>ROUND(I142*H142,2)</f>
        <v>0</v>
      </c>
      <c r="BL142" s="22" t="s">
        <v>228</v>
      </c>
      <c r="BM142" s="22" t="s">
        <v>868</v>
      </c>
    </row>
    <row r="143" spans="2:65" s="1" customFormat="1" ht="27">
      <c r="B143" s="39"/>
      <c r="D143" s="184" t="s">
        <v>135</v>
      </c>
      <c r="F143" s="185" t="s">
        <v>869</v>
      </c>
      <c r="I143" s="186"/>
      <c r="L143" s="39"/>
      <c r="M143" s="187"/>
      <c r="N143" s="40"/>
      <c r="O143" s="40"/>
      <c r="P143" s="40"/>
      <c r="Q143" s="40"/>
      <c r="R143" s="40"/>
      <c r="S143" s="40"/>
      <c r="T143" s="68"/>
      <c r="AT143" s="22" t="s">
        <v>135</v>
      </c>
      <c r="AU143" s="22" t="s">
        <v>79</v>
      </c>
    </row>
    <row r="144" spans="2:65" s="1" customFormat="1" ht="16.5" customHeight="1">
      <c r="B144" s="171"/>
      <c r="C144" s="204" t="s">
        <v>241</v>
      </c>
      <c r="D144" s="204" t="s">
        <v>234</v>
      </c>
      <c r="E144" s="205" t="s">
        <v>870</v>
      </c>
      <c r="F144" s="206" t="s">
        <v>871</v>
      </c>
      <c r="G144" s="207" t="s">
        <v>237</v>
      </c>
      <c r="H144" s="208">
        <v>225</v>
      </c>
      <c r="I144" s="209"/>
      <c r="J144" s="210">
        <f>ROUND(I144*H144,2)</f>
        <v>0</v>
      </c>
      <c r="K144" s="206" t="s">
        <v>145</v>
      </c>
      <c r="L144" s="211"/>
      <c r="M144" s="212" t="s">
        <v>5</v>
      </c>
      <c r="N144" s="213" t="s">
        <v>40</v>
      </c>
      <c r="O144" s="40"/>
      <c r="P144" s="181">
        <f>O144*H144</f>
        <v>0</v>
      </c>
      <c r="Q144" s="181">
        <v>1E-3</v>
      </c>
      <c r="R144" s="181">
        <f>Q144*H144</f>
        <v>0.22500000000000001</v>
      </c>
      <c r="S144" s="181">
        <v>0</v>
      </c>
      <c r="T144" s="182">
        <f>S144*H144</f>
        <v>0</v>
      </c>
      <c r="AR144" s="22" t="s">
        <v>316</v>
      </c>
      <c r="AT144" s="22" t="s">
        <v>234</v>
      </c>
      <c r="AU144" s="22" t="s">
        <v>79</v>
      </c>
      <c r="AY144" s="22" t="s">
        <v>126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22" t="s">
        <v>77</v>
      </c>
      <c r="BK144" s="183">
        <f>ROUND(I144*H144,2)</f>
        <v>0</v>
      </c>
      <c r="BL144" s="22" t="s">
        <v>228</v>
      </c>
      <c r="BM144" s="22" t="s">
        <v>872</v>
      </c>
    </row>
    <row r="145" spans="2:65" s="1" customFormat="1" ht="13.5">
      <c r="B145" s="39"/>
      <c r="D145" s="184" t="s">
        <v>135</v>
      </c>
      <c r="F145" s="185" t="s">
        <v>871</v>
      </c>
      <c r="I145" s="186"/>
      <c r="L145" s="39"/>
      <c r="M145" s="187"/>
      <c r="N145" s="40"/>
      <c r="O145" s="40"/>
      <c r="P145" s="40"/>
      <c r="Q145" s="40"/>
      <c r="R145" s="40"/>
      <c r="S145" s="40"/>
      <c r="T145" s="68"/>
      <c r="AT145" s="22" t="s">
        <v>135</v>
      </c>
      <c r="AU145" s="22" t="s">
        <v>79</v>
      </c>
    </row>
    <row r="146" spans="2:65" s="1" customFormat="1" ht="16.5" customHeight="1">
      <c r="B146" s="171"/>
      <c r="C146" s="172" t="s">
        <v>246</v>
      </c>
      <c r="D146" s="172" t="s">
        <v>128</v>
      </c>
      <c r="E146" s="173" t="s">
        <v>873</v>
      </c>
      <c r="F146" s="174" t="s">
        <v>874</v>
      </c>
      <c r="G146" s="175" t="s">
        <v>131</v>
      </c>
      <c r="H146" s="176">
        <v>30</v>
      </c>
      <c r="I146" s="177"/>
      <c r="J146" s="178">
        <f>ROUND(I146*H146,2)</f>
        <v>0</v>
      </c>
      <c r="K146" s="174" t="s">
        <v>145</v>
      </c>
      <c r="L146" s="39"/>
      <c r="M146" s="179" t="s">
        <v>5</v>
      </c>
      <c r="N146" s="180" t="s">
        <v>40</v>
      </c>
      <c r="O146" s="40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AR146" s="22" t="s">
        <v>228</v>
      </c>
      <c r="AT146" s="22" t="s">
        <v>128</v>
      </c>
      <c r="AU146" s="22" t="s">
        <v>79</v>
      </c>
      <c r="AY146" s="22" t="s">
        <v>126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22" t="s">
        <v>77</v>
      </c>
      <c r="BK146" s="183">
        <f>ROUND(I146*H146,2)</f>
        <v>0</v>
      </c>
      <c r="BL146" s="22" t="s">
        <v>228</v>
      </c>
      <c r="BM146" s="22" t="s">
        <v>875</v>
      </c>
    </row>
    <row r="147" spans="2:65" s="1" customFormat="1" ht="13.5">
      <c r="B147" s="39"/>
      <c r="D147" s="184" t="s">
        <v>135</v>
      </c>
      <c r="F147" s="185" t="s">
        <v>876</v>
      </c>
      <c r="I147" s="186"/>
      <c r="L147" s="39"/>
      <c r="M147" s="187"/>
      <c r="N147" s="40"/>
      <c r="O147" s="40"/>
      <c r="P147" s="40"/>
      <c r="Q147" s="40"/>
      <c r="R147" s="40"/>
      <c r="S147" s="40"/>
      <c r="T147" s="68"/>
      <c r="AT147" s="22" t="s">
        <v>135</v>
      </c>
      <c r="AU147" s="22" t="s">
        <v>79</v>
      </c>
    </row>
    <row r="148" spans="2:65" s="1" customFormat="1" ht="16.5" customHeight="1">
      <c r="B148" s="171"/>
      <c r="C148" s="204" t="s">
        <v>251</v>
      </c>
      <c r="D148" s="204" t="s">
        <v>234</v>
      </c>
      <c r="E148" s="205" t="s">
        <v>877</v>
      </c>
      <c r="F148" s="206" t="s">
        <v>878</v>
      </c>
      <c r="G148" s="207" t="s">
        <v>131</v>
      </c>
      <c r="H148" s="208">
        <v>10</v>
      </c>
      <c r="I148" s="209"/>
      <c r="J148" s="210">
        <f>ROUND(I148*H148,2)</f>
        <v>0</v>
      </c>
      <c r="K148" s="206" t="s">
        <v>145</v>
      </c>
      <c r="L148" s="211"/>
      <c r="M148" s="212" t="s">
        <v>5</v>
      </c>
      <c r="N148" s="213" t="s">
        <v>40</v>
      </c>
      <c r="O148" s="40"/>
      <c r="P148" s="181">
        <f>O148*H148</f>
        <v>0</v>
      </c>
      <c r="Q148" s="181">
        <v>1.6000000000000001E-4</v>
      </c>
      <c r="R148" s="181">
        <f>Q148*H148</f>
        <v>1.6000000000000001E-3</v>
      </c>
      <c r="S148" s="181">
        <v>0</v>
      </c>
      <c r="T148" s="182">
        <f>S148*H148</f>
        <v>0</v>
      </c>
      <c r="AR148" s="22" t="s">
        <v>316</v>
      </c>
      <c r="AT148" s="22" t="s">
        <v>234</v>
      </c>
      <c r="AU148" s="22" t="s">
        <v>79</v>
      </c>
      <c r="AY148" s="22" t="s">
        <v>126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22" t="s">
        <v>77</v>
      </c>
      <c r="BK148" s="183">
        <f>ROUND(I148*H148,2)</f>
        <v>0</v>
      </c>
      <c r="BL148" s="22" t="s">
        <v>228</v>
      </c>
      <c r="BM148" s="22" t="s">
        <v>879</v>
      </c>
    </row>
    <row r="149" spans="2:65" s="1" customFormat="1" ht="13.5">
      <c r="B149" s="39"/>
      <c r="D149" s="184" t="s">
        <v>135</v>
      </c>
      <c r="F149" s="185" t="s">
        <v>880</v>
      </c>
      <c r="I149" s="186"/>
      <c r="L149" s="39"/>
      <c r="M149" s="187"/>
      <c r="N149" s="40"/>
      <c r="O149" s="40"/>
      <c r="P149" s="40"/>
      <c r="Q149" s="40"/>
      <c r="R149" s="40"/>
      <c r="S149" s="40"/>
      <c r="T149" s="68"/>
      <c r="AT149" s="22" t="s">
        <v>135</v>
      </c>
      <c r="AU149" s="22" t="s">
        <v>79</v>
      </c>
    </row>
    <row r="150" spans="2:65" s="1" customFormat="1" ht="25.5" customHeight="1">
      <c r="B150" s="171"/>
      <c r="C150" s="204" t="s">
        <v>10</v>
      </c>
      <c r="D150" s="204" t="s">
        <v>234</v>
      </c>
      <c r="E150" s="205" t="s">
        <v>881</v>
      </c>
      <c r="F150" s="206" t="s">
        <v>882</v>
      </c>
      <c r="G150" s="207" t="s">
        <v>131</v>
      </c>
      <c r="H150" s="208">
        <v>20</v>
      </c>
      <c r="I150" s="209"/>
      <c r="J150" s="210">
        <f>ROUND(I150*H150,2)</f>
        <v>0</v>
      </c>
      <c r="K150" s="206" t="s">
        <v>145</v>
      </c>
      <c r="L150" s="211"/>
      <c r="M150" s="212" t="s">
        <v>5</v>
      </c>
      <c r="N150" s="213" t="s">
        <v>40</v>
      </c>
      <c r="O150" s="40"/>
      <c r="P150" s="181">
        <f>O150*H150</f>
        <v>0</v>
      </c>
      <c r="Q150" s="181">
        <v>6.9999999999999999E-4</v>
      </c>
      <c r="R150" s="181">
        <f>Q150*H150</f>
        <v>1.4E-2</v>
      </c>
      <c r="S150" s="181">
        <v>0</v>
      </c>
      <c r="T150" s="182">
        <f>S150*H150</f>
        <v>0</v>
      </c>
      <c r="AR150" s="22" t="s">
        <v>316</v>
      </c>
      <c r="AT150" s="22" t="s">
        <v>234</v>
      </c>
      <c r="AU150" s="22" t="s">
        <v>79</v>
      </c>
      <c r="AY150" s="22" t="s">
        <v>126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22" t="s">
        <v>77</v>
      </c>
      <c r="BK150" s="183">
        <f>ROUND(I150*H150,2)</f>
        <v>0</v>
      </c>
      <c r="BL150" s="22" t="s">
        <v>228</v>
      </c>
      <c r="BM150" s="22" t="s">
        <v>883</v>
      </c>
    </row>
    <row r="151" spans="2:65" s="1" customFormat="1" ht="13.5">
      <c r="B151" s="39"/>
      <c r="D151" s="184" t="s">
        <v>135</v>
      </c>
      <c r="F151" s="185" t="s">
        <v>884</v>
      </c>
      <c r="I151" s="186"/>
      <c r="L151" s="39"/>
      <c r="M151" s="187"/>
      <c r="N151" s="40"/>
      <c r="O151" s="40"/>
      <c r="P151" s="40"/>
      <c r="Q151" s="40"/>
      <c r="R151" s="40"/>
      <c r="S151" s="40"/>
      <c r="T151" s="68"/>
      <c r="AT151" s="22" t="s">
        <v>135</v>
      </c>
      <c r="AU151" s="22" t="s">
        <v>79</v>
      </c>
    </row>
    <row r="152" spans="2:65" s="1" customFormat="1" ht="16.5" customHeight="1">
      <c r="B152" s="171"/>
      <c r="C152" s="172" t="s">
        <v>259</v>
      </c>
      <c r="D152" s="172" t="s">
        <v>128</v>
      </c>
      <c r="E152" s="173" t="s">
        <v>885</v>
      </c>
      <c r="F152" s="174" t="s">
        <v>886</v>
      </c>
      <c r="G152" s="175" t="s">
        <v>131</v>
      </c>
      <c r="H152" s="176">
        <v>10</v>
      </c>
      <c r="I152" s="177"/>
      <c r="J152" s="178">
        <f>ROUND(I152*H152,2)</f>
        <v>0</v>
      </c>
      <c r="K152" s="174" t="s">
        <v>5</v>
      </c>
      <c r="L152" s="39"/>
      <c r="M152" s="179" t="s">
        <v>5</v>
      </c>
      <c r="N152" s="180" t="s">
        <v>40</v>
      </c>
      <c r="O152" s="40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AR152" s="22" t="s">
        <v>228</v>
      </c>
      <c r="AT152" s="22" t="s">
        <v>128</v>
      </c>
      <c r="AU152" s="22" t="s">
        <v>79</v>
      </c>
      <c r="AY152" s="22" t="s">
        <v>126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22" t="s">
        <v>77</v>
      </c>
      <c r="BK152" s="183">
        <f>ROUND(I152*H152,2)</f>
        <v>0</v>
      </c>
      <c r="BL152" s="22" t="s">
        <v>228</v>
      </c>
      <c r="BM152" s="22" t="s">
        <v>887</v>
      </c>
    </row>
    <row r="153" spans="2:65" s="1" customFormat="1" ht="13.5">
      <c r="B153" s="39"/>
      <c r="D153" s="184" t="s">
        <v>135</v>
      </c>
      <c r="F153" s="185" t="s">
        <v>886</v>
      </c>
      <c r="I153" s="186"/>
      <c r="L153" s="39"/>
      <c r="M153" s="187"/>
      <c r="N153" s="40"/>
      <c r="O153" s="40"/>
      <c r="P153" s="40"/>
      <c r="Q153" s="40"/>
      <c r="R153" s="40"/>
      <c r="S153" s="40"/>
      <c r="T153" s="68"/>
      <c r="AT153" s="22" t="s">
        <v>135</v>
      </c>
      <c r="AU153" s="22" t="s">
        <v>79</v>
      </c>
    </row>
    <row r="154" spans="2:65" s="1" customFormat="1" ht="16.5" customHeight="1">
      <c r="B154" s="171"/>
      <c r="C154" s="204" t="s">
        <v>264</v>
      </c>
      <c r="D154" s="204" t="s">
        <v>234</v>
      </c>
      <c r="E154" s="205" t="s">
        <v>888</v>
      </c>
      <c r="F154" s="206" t="s">
        <v>889</v>
      </c>
      <c r="G154" s="207" t="s">
        <v>131</v>
      </c>
      <c r="H154" s="208">
        <v>10</v>
      </c>
      <c r="I154" s="209"/>
      <c r="J154" s="210">
        <f>ROUND(I154*H154,2)</f>
        <v>0</v>
      </c>
      <c r="K154" s="206" t="s">
        <v>5</v>
      </c>
      <c r="L154" s="211"/>
      <c r="M154" s="212" t="s">
        <v>5</v>
      </c>
      <c r="N154" s="213" t="s">
        <v>40</v>
      </c>
      <c r="O154" s="40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AR154" s="22" t="s">
        <v>316</v>
      </c>
      <c r="AT154" s="22" t="s">
        <v>234</v>
      </c>
      <c r="AU154" s="22" t="s">
        <v>79</v>
      </c>
      <c r="AY154" s="22" t="s">
        <v>126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22" t="s">
        <v>77</v>
      </c>
      <c r="BK154" s="183">
        <f>ROUND(I154*H154,2)</f>
        <v>0</v>
      </c>
      <c r="BL154" s="22" t="s">
        <v>228</v>
      </c>
      <c r="BM154" s="22" t="s">
        <v>890</v>
      </c>
    </row>
    <row r="155" spans="2:65" s="1" customFormat="1" ht="13.5">
      <c r="B155" s="39"/>
      <c r="D155" s="184" t="s">
        <v>135</v>
      </c>
      <c r="F155" s="185" t="s">
        <v>889</v>
      </c>
      <c r="I155" s="186"/>
      <c r="L155" s="39"/>
      <c r="M155" s="187"/>
      <c r="N155" s="40"/>
      <c r="O155" s="40"/>
      <c r="P155" s="40"/>
      <c r="Q155" s="40"/>
      <c r="R155" s="40"/>
      <c r="S155" s="40"/>
      <c r="T155" s="68"/>
      <c r="AT155" s="22" t="s">
        <v>135</v>
      </c>
      <c r="AU155" s="22" t="s">
        <v>79</v>
      </c>
    </row>
    <row r="156" spans="2:65" s="1" customFormat="1" ht="16.5" customHeight="1">
      <c r="B156" s="171"/>
      <c r="C156" s="172" t="s">
        <v>269</v>
      </c>
      <c r="D156" s="172" t="s">
        <v>128</v>
      </c>
      <c r="E156" s="173" t="s">
        <v>891</v>
      </c>
      <c r="F156" s="174" t="s">
        <v>892</v>
      </c>
      <c r="G156" s="175" t="s">
        <v>131</v>
      </c>
      <c r="H156" s="176">
        <v>10</v>
      </c>
      <c r="I156" s="177"/>
      <c r="J156" s="178">
        <f>ROUND(I156*H156,2)</f>
        <v>0</v>
      </c>
      <c r="K156" s="174" t="s">
        <v>5</v>
      </c>
      <c r="L156" s="39"/>
      <c r="M156" s="179" t="s">
        <v>5</v>
      </c>
      <c r="N156" s="180" t="s">
        <v>40</v>
      </c>
      <c r="O156" s="40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AR156" s="22" t="s">
        <v>228</v>
      </c>
      <c r="AT156" s="22" t="s">
        <v>128</v>
      </c>
      <c r="AU156" s="22" t="s">
        <v>79</v>
      </c>
      <c r="AY156" s="22" t="s">
        <v>126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22" t="s">
        <v>77</v>
      </c>
      <c r="BK156" s="183">
        <f>ROUND(I156*H156,2)</f>
        <v>0</v>
      </c>
      <c r="BL156" s="22" t="s">
        <v>228</v>
      </c>
      <c r="BM156" s="22" t="s">
        <v>893</v>
      </c>
    </row>
    <row r="157" spans="2:65" s="1" customFormat="1" ht="13.5">
      <c r="B157" s="39"/>
      <c r="D157" s="184" t="s">
        <v>135</v>
      </c>
      <c r="F157" s="185" t="s">
        <v>894</v>
      </c>
      <c r="I157" s="186"/>
      <c r="L157" s="39"/>
      <c r="M157" s="187"/>
      <c r="N157" s="40"/>
      <c r="O157" s="40"/>
      <c r="P157" s="40"/>
      <c r="Q157" s="40"/>
      <c r="R157" s="40"/>
      <c r="S157" s="40"/>
      <c r="T157" s="68"/>
      <c r="AT157" s="22" t="s">
        <v>135</v>
      </c>
      <c r="AU157" s="22" t="s">
        <v>79</v>
      </c>
    </row>
    <row r="158" spans="2:65" s="1" customFormat="1" ht="16.5" customHeight="1">
      <c r="B158" s="171"/>
      <c r="C158" s="204" t="s">
        <v>274</v>
      </c>
      <c r="D158" s="204" t="s">
        <v>234</v>
      </c>
      <c r="E158" s="205" t="s">
        <v>895</v>
      </c>
      <c r="F158" s="206" t="s">
        <v>896</v>
      </c>
      <c r="G158" s="207" t="s">
        <v>131</v>
      </c>
      <c r="H158" s="208">
        <v>10</v>
      </c>
      <c r="I158" s="209"/>
      <c r="J158" s="210">
        <f>ROUND(I158*H158,2)</f>
        <v>0</v>
      </c>
      <c r="K158" s="206" t="s">
        <v>5</v>
      </c>
      <c r="L158" s="211"/>
      <c r="M158" s="212" t="s">
        <v>5</v>
      </c>
      <c r="N158" s="213" t="s">
        <v>40</v>
      </c>
      <c r="O158" s="40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AR158" s="22" t="s">
        <v>316</v>
      </c>
      <c r="AT158" s="22" t="s">
        <v>234</v>
      </c>
      <c r="AU158" s="22" t="s">
        <v>79</v>
      </c>
      <c r="AY158" s="22" t="s">
        <v>126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22" t="s">
        <v>77</v>
      </c>
      <c r="BK158" s="183">
        <f>ROUND(I158*H158,2)</f>
        <v>0</v>
      </c>
      <c r="BL158" s="22" t="s">
        <v>228</v>
      </c>
      <c r="BM158" s="22" t="s">
        <v>897</v>
      </c>
    </row>
    <row r="159" spans="2:65" s="1" customFormat="1" ht="13.5">
      <c r="B159" s="39"/>
      <c r="D159" s="184" t="s">
        <v>135</v>
      </c>
      <c r="F159" s="185" t="s">
        <v>896</v>
      </c>
      <c r="I159" s="186"/>
      <c r="L159" s="39"/>
      <c r="M159" s="187"/>
      <c r="N159" s="40"/>
      <c r="O159" s="40"/>
      <c r="P159" s="40"/>
      <c r="Q159" s="40"/>
      <c r="R159" s="40"/>
      <c r="S159" s="40"/>
      <c r="T159" s="68"/>
      <c r="AT159" s="22" t="s">
        <v>135</v>
      </c>
      <c r="AU159" s="22" t="s">
        <v>79</v>
      </c>
    </row>
    <row r="160" spans="2:65" s="1" customFormat="1" ht="16.5" customHeight="1">
      <c r="B160" s="171"/>
      <c r="C160" s="172" t="s">
        <v>279</v>
      </c>
      <c r="D160" s="172" t="s">
        <v>128</v>
      </c>
      <c r="E160" s="173" t="s">
        <v>898</v>
      </c>
      <c r="F160" s="174" t="s">
        <v>899</v>
      </c>
      <c r="G160" s="175" t="s">
        <v>131</v>
      </c>
      <c r="H160" s="176">
        <v>10</v>
      </c>
      <c r="I160" s="177"/>
      <c r="J160" s="178">
        <f>ROUND(I160*H160,2)</f>
        <v>0</v>
      </c>
      <c r="K160" s="174" t="s">
        <v>5</v>
      </c>
      <c r="L160" s="39"/>
      <c r="M160" s="179" t="s">
        <v>5</v>
      </c>
      <c r="N160" s="180" t="s">
        <v>40</v>
      </c>
      <c r="O160" s="40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AR160" s="22" t="s">
        <v>228</v>
      </c>
      <c r="AT160" s="22" t="s">
        <v>128</v>
      </c>
      <c r="AU160" s="22" t="s">
        <v>79</v>
      </c>
      <c r="AY160" s="22" t="s">
        <v>126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22" t="s">
        <v>77</v>
      </c>
      <c r="BK160" s="183">
        <f>ROUND(I160*H160,2)</f>
        <v>0</v>
      </c>
      <c r="BL160" s="22" t="s">
        <v>228</v>
      </c>
      <c r="BM160" s="22" t="s">
        <v>900</v>
      </c>
    </row>
    <row r="161" spans="2:65" s="1" customFormat="1" ht="13.5">
      <c r="B161" s="39"/>
      <c r="D161" s="184" t="s">
        <v>135</v>
      </c>
      <c r="F161" s="185" t="s">
        <v>899</v>
      </c>
      <c r="I161" s="186"/>
      <c r="L161" s="39"/>
      <c r="M161" s="187"/>
      <c r="N161" s="40"/>
      <c r="O161" s="40"/>
      <c r="P161" s="40"/>
      <c r="Q161" s="40"/>
      <c r="R161" s="40"/>
      <c r="S161" s="40"/>
      <c r="T161" s="68"/>
      <c r="AT161" s="22" t="s">
        <v>135</v>
      </c>
      <c r="AU161" s="22" t="s">
        <v>79</v>
      </c>
    </row>
    <row r="162" spans="2:65" s="1" customFormat="1" ht="16.5" customHeight="1">
      <c r="B162" s="171"/>
      <c r="C162" s="204" t="s">
        <v>284</v>
      </c>
      <c r="D162" s="204" t="s">
        <v>234</v>
      </c>
      <c r="E162" s="205" t="s">
        <v>901</v>
      </c>
      <c r="F162" s="206" t="s">
        <v>902</v>
      </c>
      <c r="G162" s="207" t="s">
        <v>131</v>
      </c>
      <c r="H162" s="208">
        <v>10</v>
      </c>
      <c r="I162" s="209"/>
      <c r="J162" s="210">
        <f>ROUND(I162*H162,2)</f>
        <v>0</v>
      </c>
      <c r="K162" s="206" t="s">
        <v>5</v>
      </c>
      <c r="L162" s="211"/>
      <c r="M162" s="212" t="s">
        <v>5</v>
      </c>
      <c r="N162" s="213" t="s">
        <v>40</v>
      </c>
      <c r="O162" s="40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AR162" s="22" t="s">
        <v>316</v>
      </c>
      <c r="AT162" s="22" t="s">
        <v>234</v>
      </c>
      <c r="AU162" s="22" t="s">
        <v>79</v>
      </c>
      <c r="AY162" s="22" t="s">
        <v>126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22" t="s">
        <v>77</v>
      </c>
      <c r="BK162" s="183">
        <f>ROUND(I162*H162,2)</f>
        <v>0</v>
      </c>
      <c r="BL162" s="22" t="s">
        <v>228</v>
      </c>
      <c r="BM162" s="22" t="s">
        <v>903</v>
      </c>
    </row>
    <row r="163" spans="2:65" s="1" customFormat="1" ht="13.5">
      <c r="B163" s="39"/>
      <c r="D163" s="184" t="s">
        <v>135</v>
      </c>
      <c r="F163" s="185" t="s">
        <v>902</v>
      </c>
      <c r="I163" s="186"/>
      <c r="L163" s="39"/>
      <c r="M163" s="187"/>
      <c r="N163" s="40"/>
      <c r="O163" s="40"/>
      <c r="P163" s="40"/>
      <c r="Q163" s="40"/>
      <c r="R163" s="40"/>
      <c r="S163" s="40"/>
      <c r="T163" s="68"/>
      <c r="AT163" s="22" t="s">
        <v>135</v>
      </c>
      <c r="AU163" s="22" t="s">
        <v>79</v>
      </c>
    </row>
    <row r="164" spans="2:65" s="1" customFormat="1" ht="16.5" customHeight="1">
      <c r="B164" s="171"/>
      <c r="C164" s="172" t="s">
        <v>289</v>
      </c>
      <c r="D164" s="172" t="s">
        <v>128</v>
      </c>
      <c r="E164" s="173" t="s">
        <v>904</v>
      </c>
      <c r="F164" s="174" t="s">
        <v>905</v>
      </c>
      <c r="G164" s="175" t="s">
        <v>131</v>
      </c>
      <c r="H164" s="176">
        <v>10</v>
      </c>
      <c r="I164" s="177"/>
      <c r="J164" s="178">
        <f>ROUND(I164*H164,2)</f>
        <v>0</v>
      </c>
      <c r="K164" s="174" t="s">
        <v>5</v>
      </c>
      <c r="L164" s="39"/>
      <c r="M164" s="179" t="s">
        <v>5</v>
      </c>
      <c r="N164" s="180" t="s">
        <v>40</v>
      </c>
      <c r="O164" s="40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AR164" s="22" t="s">
        <v>228</v>
      </c>
      <c r="AT164" s="22" t="s">
        <v>128</v>
      </c>
      <c r="AU164" s="22" t="s">
        <v>79</v>
      </c>
      <c r="AY164" s="22" t="s">
        <v>126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22" t="s">
        <v>77</v>
      </c>
      <c r="BK164" s="183">
        <f>ROUND(I164*H164,2)</f>
        <v>0</v>
      </c>
      <c r="BL164" s="22" t="s">
        <v>228</v>
      </c>
      <c r="BM164" s="22" t="s">
        <v>906</v>
      </c>
    </row>
    <row r="165" spans="2:65" s="1" customFormat="1" ht="13.5">
      <c r="B165" s="39"/>
      <c r="D165" s="184" t="s">
        <v>135</v>
      </c>
      <c r="F165" s="185" t="s">
        <v>905</v>
      </c>
      <c r="I165" s="186"/>
      <c r="L165" s="39"/>
      <c r="M165" s="187"/>
      <c r="N165" s="40"/>
      <c r="O165" s="40"/>
      <c r="P165" s="40"/>
      <c r="Q165" s="40"/>
      <c r="R165" s="40"/>
      <c r="S165" s="40"/>
      <c r="T165" s="68"/>
      <c r="AT165" s="22" t="s">
        <v>135</v>
      </c>
      <c r="AU165" s="22" t="s">
        <v>79</v>
      </c>
    </row>
    <row r="166" spans="2:65" s="1" customFormat="1" ht="16.5" customHeight="1">
      <c r="B166" s="171"/>
      <c r="C166" s="204" t="s">
        <v>295</v>
      </c>
      <c r="D166" s="204" t="s">
        <v>234</v>
      </c>
      <c r="E166" s="205" t="s">
        <v>907</v>
      </c>
      <c r="F166" s="206" t="s">
        <v>908</v>
      </c>
      <c r="G166" s="207" t="s">
        <v>131</v>
      </c>
      <c r="H166" s="208">
        <v>10</v>
      </c>
      <c r="I166" s="209"/>
      <c r="J166" s="210">
        <f>ROUND(I166*H166,2)</f>
        <v>0</v>
      </c>
      <c r="K166" s="206" t="s">
        <v>5</v>
      </c>
      <c r="L166" s="211"/>
      <c r="M166" s="212" t="s">
        <v>5</v>
      </c>
      <c r="N166" s="213" t="s">
        <v>40</v>
      </c>
      <c r="O166" s="40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AR166" s="22" t="s">
        <v>316</v>
      </c>
      <c r="AT166" s="22" t="s">
        <v>234</v>
      </c>
      <c r="AU166" s="22" t="s">
        <v>79</v>
      </c>
      <c r="AY166" s="22" t="s">
        <v>126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22" t="s">
        <v>77</v>
      </c>
      <c r="BK166" s="183">
        <f>ROUND(I166*H166,2)</f>
        <v>0</v>
      </c>
      <c r="BL166" s="22" t="s">
        <v>228</v>
      </c>
      <c r="BM166" s="22" t="s">
        <v>909</v>
      </c>
    </row>
    <row r="167" spans="2:65" s="1" customFormat="1" ht="13.5">
      <c r="B167" s="39"/>
      <c r="D167" s="184" t="s">
        <v>135</v>
      </c>
      <c r="F167" s="185" t="s">
        <v>908</v>
      </c>
      <c r="I167" s="186"/>
      <c r="L167" s="39"/>
      <c r="M167" s="187"/>
      <c r="N167" s="40"/>
      <c r="O167" s="40"/>
      <c r="P167" s="40"/>
      <c r="Q167" s="40"/>
      <c r="R167" s="40"/>
      <c r="S167" s="40"/>
      <c r="T167" s="68"/>
      <c r="AT167" s="22" t="s">
        <v>135</v>
      </c>
      <c r="AU167" s="22" t="s">
        <v>79</v>
      </c>
    </row>
    <row r="168" spans="2:65" s="1" customFormat="1" ht="16.5" customHeight="1">
      <c r="B168" s="171"/>
      <c r="C168" s="172" t="s">
        <v>304</v>
      </c>
      <c r="D168" s="172" t="s">
        <v>128</v>
      </c>
      <c r="E168" s="173" t="s">
        <v>910</v>
      </c>
      <c r="F168" s="174" t="s">
        <v>911</v>
      </c>
      <c r="G168" s="175" t="s">
        <v>131</v>
      </c>
      <c r="H168" s="176">
        <v>10</v>
      </c>
      <c r="I168" s="177"/>
      <c r="J168" s="178">
        <f>ROUND(I168*H168,2)</f>
        <v>0</v>
      </c>
      <c r="K168" s="174" t="s">
        <v>5</v>
      </c>
      <c r="L168" s="39"/>
      <c r="M168" s="179" t="s">
        <v>5</v>
      </c>
      <c r="N168" s="180" t="s">
        <v>40</v>
      </c>
      <c r="O168" s="40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AR168" s="22" t="s">
        <v>228</v>
      </c>
      <c r="AT168" s="22" t="s">
        <v>128</v>
      </c>
      <c r="AU168" s="22" t="s">
        <v>79</v>
      </c>
      <c r="AY168" s="22" t="s">
        <v>126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22" t="s">
        <v>77</v>
      </c>
      <c r="BK168" s="183">
        <f>ROUND(I168*H168,2)</f>
        <v>0</v>
      </c>
      <c r="BL168" s="22" t="s">
        <v>228</v>
      </c>
      <c r="BM168" s="22" t="s">
        <v>912</v>
      </c>
    </row>
    <row r="169" spans="2:65" s="1" customFormat="1" ht="13.5">
      <c r="B169" s="39"/>
      <c r="D169" s="184" t="s">
        <v>135</v>
      </c>
      <c r="F169" s="185" t="s">
        <v>913</v>
      </c>
      <c r="I169" s="186"/>
      <c r="L169" s="39"/>
      <c r="M169" s="187"/>
      <c r="N169" s="40"/>
      <c r="O169" s="40"/>
      <c r="P169" s="40"/>
      <c r="Q169" s="40"/>
      <c r="R169" s="40"/>
      <c r="S169" s="40"/>
      <c r="T169" s="68"/>
      <c r="AT169" s="22" t="s">
        <v>135</v>
      </c>
      <c r="AU169" s="22" t="s">
        <v>79</v>
      </c>
    </row>
    <row r="170" spans="2:65" s="1" customFormat="1" ht="16.5" customHeight="1">
      <c r="B170" s="171"/>
      <c r="C170" s="204" t="s">
        <v>310</v>
      </c>
      <c r="D170" s="204" t="s">
        <v>234</v>
      </c>
      <c r="E170" s="205" t="s">
        <v>914</v>
      </c>
      <c r="F170" s="206" t="s">
        <v>915</v>
      </c>
      <c r="G170" s="207" t="s">
        <v>131</v>
      </c>
      <c r="H170" s="208">
        <v>10</v>
      </c>
      <c r="I170" s="209"/>
      <c r="J170" s="210">
        <f>ROUND(I170*H170,2)</f>
        <v>0</v>
      </c>
      <c r="K170" s="206" t="s">
        <v>5</v>
      </c>
      <c r="L170" s="211"/>
      <c r="M170" s="212" t="s">
        <v>5</v>
      </c>
      <c r="N170" s="213" t="s">
        <v>40</v>
      </c>
      <c r="O170" s="40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AR170" s="22" t="s">
        <v>316</v>
      </c>
      <c r="AT170" s="22" t="s">
        <v>234</v>
      </c>
      <c r="AU170" s="22" t="s">
        <v>79</v>
      </c>
      <c r="AY170" s="22" t="s">
        <v>126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22" t="s">
        <v>77</v>
      </c>
      <c r="BK170" s="183">
        <f>ROUND(I170*H170,2)</f>
        <v>0</v>
      </c>
      <c r="BL170" s="22" t="s">
        <v>228</v>
      </c>
      <c r="BM170" s="22" t="s">
        <v>916</v>
      </c>
    </row>
    <row r="171" spans="2:65" s="1" customFormat="1" ht="13.5">
      <c r="B171" s="39"/>
      <c r="D171" s="184" t="s">
        <v>135</v>
      </c>
      <c r="F171" s="185" t="s">
        <v>915</v>
      </c>
      <c r="I171" s="186"/>
      <c r="L171" s="39"/>
      <c r="M171" s="187"/>
      <c r="N171" s="40"/>
      <c r="O171" s="40"/>
      <c r="P171" s="40"/>
      <c r="Q171" s="40"/>
      <c r="R171" s="40"/>
      <c r="S171" s="40"/>
      <c r="T171" s="68"/>
      <c r="AT171" s="22" t="s">
        <v>135</v>
      </c>
      <c r="AU171" s="22" t="s">
        <v>79</v>
      </c>
    </row>
    <row r="172" spans="2:65" s="1" customFormat="1" ht="16.5" customHeight="1">
      <c r="B172" s="171"/>
      <c r="C172" s="204" t="s">
        <v>316</v>
      </c>
      <c r="D172" s="204" t="s">
        <v>234</v>
      </c>
      <c r="E172" s="205" t="s">
        <v>917</v>
      </c>
      <c r="F172" s="206" t="s">
        <v>918</v>
      </c>
      <c r="G172" s="207" t="s">
        <v>131</v>
      </c>
      <c r="H172" s="208">
        <v>10</v>
      </c>
      <c r="I172" s="209"/>
      <c r="J172" s="210">
        <f>ROUND(I172*H172,2)</f>
        <v>0</v>
      </c>
      <c r="K172" s="206" t="s">
        <v>5</v>
      </c>
      <c r="L172" s="211"/>
      <c r="M172" s="212" t="s">
        <v>5</v>
      </c>
      <c r="N172" s="213" t="s">
        <v>40</v>
      </c>
      <c r="O172" s="40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AR172" s="22" t="s">
        <v>316</v>
      </c>
      <c r="AT172" s="22" t="s">
        <v>234</v>
      </c>
      <c r="AU172" s="22" t="s">
        <v>79</v>
      </c>
      <c r="AY172" s="22" t="s">
        <v>126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22" t="s">
        <v>77</v>
      </c>
      <c r="BK172" s="183">
        <f>ROUND(I172*H172,2)</f>
        <v>0</v>
      </c>
      <c r="BL172" s="22" t="s">
        <v>228</v>
      </c>
      <c r="BM172" s="22" t="s">
        <v>919</v>
      </c>
    </row>
    <row r="173" spans="2:65" s="1" customFormat="1" ht="13.5">
      <c r="B173" s="39"/>
      <c r="D173" s="184" t="s">
        <v>135</v>
      </c>
      <c r="F173" s="185" t="s">
        <v>918</v>
      </c>
      <c r="I173" s="186"/>
      <c r="L173" s="39"/>
      <c r="M173" s="187"/>
      <c r="N173" s="40"/>
      <c r="O173" s="40"/>
      <c r="P173" s="40"/>
      <c r="Q173" s="40"/>
      <c r="R173" s="40"/>
      <c r="S173" s="40"/>
      <c r="T173" s="68"/>
      <c r="AT173" s="22" t="s">
        <v>135</v>
      </c>
      <c r="AU173" s="22" t="s">
        <v>79</v>
      </c>
    </row>
    <row r="174" spans="2:65" s="1" customFormat="1" ht="16.5" customHeight="1">
      <c r="B174" s="171"/>
      <c r="C174" s="172" t="s">
        <v>321</v>
      </c>
      <c r="D174" s="172" t="s">
        <v>128</v>
      </c>
      <c r="E174" s="173" t="s">
        <v>920</v>
      </c>
      <c r="F174" s="174" t="s">
        <v>921</v>
      </c>
      <c r="G174" s="175" t="s">
        <v>131</v>
      </c>
      <c r="H174" s="176">
        <v>10</v>
      </c>
      <c r="I174" s="177"/>
      <c r="J174" s="178">
        <f>ROUND(I174*H174,2)</f>
        <v>0</v>
      </c>
      <c r="K174" s="174" t="s">
        <v>5</v>
      </c>
      <c r="L174" s="39"/>
      <c r="M174" s="179" t="s">
        <v>5</v>
      </c>
      <c r="N174" s="180" t="s">
        <v>40</v>
      </c>
      <c r="O174" s="40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AR174" s="22" t="s">
        <v>228</v>
      </c>
      <c r="AT174" s="22" t="s">
        <v>128</v>
      </c>
      <c r="AU174" s="22" t="s">
        <v>79</v>
      </c>
      <c r="AY174" s="22" t="s">
        <v>126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22" t="s">
        <v>77</v>
      </c>
      <c r="BK174" s="183">
        <f>ROUND(I174*H174,2)</f>
        <v>0</v>
      </c>
      <c r="BL174" s="22" t="s">
        <v>228</v>
      </c>
      <c r="BM174" s="22" t="s">
        <v>922</v>
      </c>
    </row>
    <row r="175" spans="2:65" s="1" customFormat="1" ht="13.5">
      <c r="B175" s="39"/>
      <c r="D175" s="184" t="s">
        <v>135</v>
      </c>
      <c r="F175" s="185" t="s">
        <v>921</v>
      </c>
      <c r="I175" s="186"/>
      <c r="L175" s="39"/>
      <c r="M175" s="187"/>
      <c r="N175" s="40"/>
      <c r="O175" s="40"/>
      <c r="P175" s="40"/>
      <c r="Q175" s="40"/>
      <c r="R175" s="40"/>
      <c r="S175" s="40"/>
      <c r="T175" s="68"/>
      <c r="AT175" s="22" t="s">
        <v>135</v>
      </c>
      <c r="AU175" s="22" t="s">
        <v>79</v>
      </c>
    </row>
    <row r="176" spans="2:65" s="1" customFormat="1" ht="16.5" customHeight="1">
      <c r="B176" s="171"/>
      <c r="C176" s="204" t="s">
        <v>326</v>
      </c>
      <c r="D176" s="204" t="s">
        <v>234</v>
      </c>
      <c r="E176" s="205" t="s">
        <v>923</v>
      </c>
      <c r="F176" s="206" t="s">
        <v>924</v>
      </c>
      <c r="G176" s="207" t="s">
        <v>131</v>
      </c>
      <c r="H176" s="208">
        <v>10</v>
      </c>
      <c r="I176" s="209"/>
      <c r="J176" s="210">
        <f>ROUND(I176*H176,2)</f>
        <v>0</v>
      </c>
      <c r="K176" s="206" t="s">
        <v>5</v>
      </c>
      <c r="L176" s="211"/>
      <c r="M176" s="212" t="s">
        <v>5</v>
      </c>
      <c r="N176" s="213" t="s">
        <v>40</v>
      </c>
      <c r="O176" s="40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AR176" s="22" t="s">
        <v>316</v>
      </c>
      <c r="AT176" s="22" t="s">
        <v>234</v>
      </c>
      <c r="AU176" s="22" t="s">
        <v>79</v>
      </c>
      <c r="AY176" s="22" t="s">
        <v>126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22" t="s">
        <v>77</v>
      </c>
      <c r="BK176" s="183">
        <f>ROUND(I176*H176,2)</f>
        <v>0</v>
      </c>
      <c r="BL176" s="22" t="s">
        <v>228</v>
      </c>
      <c r="BM176" s="22" t="s">
        <v>925</v>
      </c>
    </row>
    <row r="177" spans="2:65" s="1" customFormat="1" ht="13.5">
      <c r="B177" s="39"/>
      <c r="D177" s="184" t="s">
        <v>135</v>
      </c>
      <c r="F177" s="185" t="s">
        <v>926</v>
      </c>
      <c r="I177" s="186"/>
      <c r="L177" s="39"/>
      <c r="M177" s="187"/>
      <c r="N177" s="40"/>
      <c r="O177" s="40"/>
      <c r="P177" s="40"/>
      <c r="Q177" s="40"/>
      <c r="R177" s="40"/>
      <c r="S177" s="40"/>
      <c r="T177" s="68"/>
      <c r="AT177" s="22" t="s">
        <v>135</v>
      </c>
      <c r="AU177" s="22" t="s">
        <v>79</v>
      </c>
    </row>
    <row r="178" spans="2:65" s="1" customFormat="1" ht="16.5" customHeight="1">
      <c r="B178" s="171"/>
      <c r="C178" s="204" t="s">
        <v>331</v>
      </c>
      <c r="D178" s="204" t="s">
        <v>234</v>
      </c>
      <c r="E178" s="205" t="s">
        <v>927</v>
      </c>
      <c r="F178" s="206" t="s">
        <v>928</v>
      </c>
      <c r="G178" s="207" t="s">
        <v>131</v>
      </c>
      <c r="H178" s="208">
        <v>10</v>
      </c>
      <c r="I178" s="209"/>
      <c r="J178" s="210">
        <f>ROUND(I178*H178,2)</f>
        <v>0</v>
      </c>
      <c r="K178" s="206" t="s">
        <v>5</v>
      </c>
      <c r="L178" s="211"/>
      <c r="M178" s="212" t="s">
        <v>5</v>
      </c>
      <c r="N178" s="213" t="s">
        <v>40</v>
      </c>
      <c r="O178" s="40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AR178" s="22" t="s">
        <v>316</v>
      </c>
      <c r="AT178" s="22" t="s">
        <v>234</v>
      </c>
      <c r="AU178" s="22" t="s">
        <v>79</v>
      </c>
      <c r="AY178" s="22" t="s">
        <v>126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22" t="s">
        <v>77</v>
      </c>
      <c r="BK178" s="183">
        <f>ROUND(I178*H178,2)</f>
        <v>0</v>
      </c>
      <c r="BL178" s="22" t="s">
        <v>228</v>
      </c>
      <c r="BM178" s="22" t="s">
        <v>929</v>
      </c>
    </row>
    <row r="179" spans="2:65" s="1" customFormat="1" ht="13.5">
      <c r="B179" s="39"/>
      <c r="D179" s="184" t="s">
        <v>135</v>
      </c>
      <c r="F179" s="185" t="s">
        <v>930</v>
      </c>
      <c r="I179" s="186"/>
      <c r="L179" s="39"/>
      <c r="M179" s="187"/>
      <c r="N179" s="40"/>
      <c r="O179" s="40"/>
      <c r="P179" s="40"/>
      <c r="Q179" s="40"/>
      <c r="R179" s="40"/>
      <c r="S179" s="40"/>
      <c r="T179" s="68"/>
      <c r="AT179" s="22" t="s">
        <v>135</v>
      </c>
      <c r="AU179" s="22" t="s">
        <v>79</v>
      </c>
    </row>
    <row r="180" spans="2:65" s="10" customFormat="1" ht="29.85" customHeight="1">
      <c r="B180" s="158"/>
      <c r="D180" s="159" t="s">
        <v>68</v>
      </c>
      <c r="E180" s="169" t="s">
        <v>931</v>
      </c>
      <c r="F180" s="169" t="s">
        <v>932</v>
      </c>
      <c r="I180" s="161"/>
      <c r="J180" s="170">
        <f>BK180</f>
        <v>0</v>
      </c>
      <c r="L180" s="158"/>
      <c r="M180" s="163"/>
      <c r="N180" s="164"/>
      <c r="O180" s="164"/>
      <c r="P180" s="165">
        <f>SUM(P181:P185)</f>
        <v>0</v>
      </c>
      <c r="Q180" s="164"/>
      <c r="R180" s="165">
        <f>SUM(R181:R185)</f>
        <v>1.8620000000000001E-2</v>
      </c>
      <c r="S180" s="164"/>
      <c r="T180" s="166">
        <f>SUM(T181:T185)</f>
        <v>0</v>
      </c>
      <c r="AR180" s="159" t="s">
        <v>79</v>
      </c>
      <c r="AT180" s="167" t="s">
        <v>68</v>
      </c>
      <c r="AU180" s="167" t="s">
        <v>77</v>
      </c>
      <c r="AY180" s="159" t="s">
        <v>126</v>
      </c>
      <c r="BK180" s="168">
        <f>SUM(BK181:BK185)</f>
        <v>0</v>
      </c>
    </row>
    <row r="181" spans="2:65" s="1" customFormat="1" ht="16.5" customHeight="1">
      <c r="B181" s="171"/>
      <c r="C181" s="172" t="s">
        <v>336</v>
      </c>
      <c r="D181" s="172" t="s">
        <v>128</v>
      </c>
      <c r="E181" s="173" t="s">
        <v>933</v>
      </c>
      <c r="F181" s="174" t="s">
        <v>934</v>
      </c>
      <c r="G181" s="175" t="s">
        <v>177</v>
      </c>
      <c r="H181" s="176">
        <v>30</v>
      </c>
      <c r="I181" s="177"/>
      <c r="J181" s="178">
        <f>ROUND(I181*H181,2)</f>
        <v>0</v>
      </c>
      <c r="K181" s="174" t="s">
        <v>374</v>
      </c>
      <c r="L181" s="39"/>
      <c r="M181" s="179" t="s">
        <v>5</v>
      </c>
      <c r="N181" s="180" t="s">
        <v>40</v>
      </c>
      <c r="O181" s="40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AR181" s="22" t="s">
        <v>228</v>
      </c>
      <c r="AT181" s="22" t="s">
        <v>128</v>
      </c>
      <c r="AU181" s="22" t="s">
        <v>79</v>
      </c>
      <c r="AY181" s="22" t="s">
        <v>126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22" t="s">
        <v>77</v>
      </c>
      <c r="BK181" s="183">
        <f>ROUND(I181*H181,2)</f>
        <v>0</v>
      </c>
      <c r="BL181" s="22" t="s">
        <v>228</v>
      </c>
      <c r="BM181" s="22" t="s">
        <v>935</v>
      </c>
    </row>
    <row r="182" spans="2:65" s="1" customFormat="1" ht="27">
      <c r="B182" s="39"/>
      <c r="D182" s="184" t="s">
        <v>135</v>
      </c>
      <c r="F182" s="185" t="s">
        <v>936</v>
      </c>
      <c r="I182" s="186"/>
      <c r="L182" s="39"/>
      <c r="M182" s="187"/>
      <c r="N182" s="40"/>
      <c r="O182" s="40"/>
      <c r="P182" s="40"/>
      <c r="Q182" s="40"/>
      <c r="R182" s="40"/>
      <c r="S182" s="40"/>
      <c r="T182" s="68"/>
      <c r="AT182" s="22" t="s">
        <v>135</v>
      </c>
      <c r="AU182" s="22" t="s">
        <v>79</v>
      </c>
    </row>
    <row r="183" spans="2:65" s="1" customFormat="1" ht="16.5" customHeight="1">
      <c r="B183" s="171"/>
      <c r="C183" s="204" t="s">
        <v>341</v>
      </c>
      <c r="D183" s="204" t="s">
        <v>234</v>
      </c>
      <c r="E183" s="205" t="s">
        <v>937</v>
      </c>
      <c r="F183" s="206" t="s">
        <v>938</v>
      </c>
      <c r="G183" s="207" t="s">
        <v>237</v>
      </c>
      <c r="H183" s="208">
        <v>18.62</v>
      </c>
      <c r="I183" s="209"/>
      <c r="J183" s="210">
        <f>ROUND(I183*H183,2)</f>
        <v>0</v>
      </c>
      <c r="K183" s="206" t="s">
        <v>145</v>
      </c>
      <c r="L183" s="211"/>
      <c r="M183" s="212" t="s">
        <v>5</v>
      </c>
      <c r="N183" s="213" t="s">
        <v>40</v>
      </c>
      <c r="O183" s="40"/>
      <c r="P183" s="181">
        <f>O183*H183</f>
        <v>0</v>
      </c>
      <c r="Q183" s="181">
        <v>1E-3</v>
      </c>
      <c r="R183" s="181">
        <f>Q183*H183</f>
        <v>1.8620000000000001E-2</v>
      </c>
      <c r="S183" s="181">
        <v>0</v>
      </c>
      <c r="T183" s="182">
        <f>S183*H183</f>
        <v>0</v>
      </c>
      <c r="AR183" s="22" t="s">
        <v>316</v>
      </c>
      <c r="AT183" s="22" t="s">
        <v>234</v>
      </c>
      <c r="AU183" s="22" t="s">
        <v>79</v>
      </c>
      <c r="AY183" s="22" t="s">
        <v>126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22" t="s">
        <v>77</v>
      </c>
      <c r="BK183" s="183">
        <f>ROUND(I183*H183,2)</f>
        <v>0</v>
      </c>
      <c r="BL183" s="22" t="s">
        <v>228</v>
      </c>
      <c r="BM183" s="22" t="s">
        <v>939</v>
      </c>
    </row>
    <row r="184" spans="2:65" s="1" customFormat="1" ht="27">
      <c r="B184" s="39"/>
      <c r="D184" s="184" t="s">
        <v>135</v>
      </c>
      <c r="F184" s="185" t="s">
        <v>940</v>
      </c>
      <c r="I184" s="186"/>
      <c r="L184" s="39"/>
      <c r="M184" s="187"/>
      <c r="N184" s="40"/>
      <c r="O184" s="40"/>
      <c r="P184" s="40"/>
      <c r="Q184" s="40"/>
      <c r="R184" s="40"/>
      <c r="S184" s="40"/>
      <c r="T184" s="68"/>
      <c r="AT184" s="22" t="s">
        <v>135</v>
      </c>
      <c r="AU184" s="22" t="s">
        <v>79</v>
      </c>
    </row>
    <row r="185" spans="2:65" s="1" customFormat="1" ht="27">
      <c r="B185" s="39"/>
      <c r="D185" s="184" t="s">
        <v>300</v>
      </c>
      <c r="F185" s="214" t="s">
        <v>941</v>
      </c>
      <c r="I185" s="186"/>
      <c r="L185" s="39"/>
      <c r="M185" s="187"/>
      <c r="N185" s="40"/>
      <c r="O185" s="40"/>
      <c r="P185" s="40"/>
      <c r="Q185" s="40"/>
      <c r="R185" s="40"/>
      <c r="S185" s="40"/>
      <c r="T185" s="68"/>
      <c r="AT185" s="22" t="s">
        <v>300</v>
      </c>
      <c r="AU185" s="22" t="s">
        <v>79</v>
      </c>
    </row>
    <row r="186" spans="2:65" s="10" customFormat="1" ht="37.35" customHeight="1">
      <c r="B186" s="158"/>
      <c r="D186" s="159" t="s">
        <v>68</v>
      </c>
      <c r="E186" s="160" t="s">
        <v>942</v>
      </c>
      <c r="F186" s="160" t="s">
        <v>943</v>
      </c>
      <c r="I186" s="161"/>
      <c r="J186" s="162">
        <f>BK186</f>
        <v>0</v>
      </c>
      <c r="L186" s="158"/>
      <c r="M186" s="163"/>
      <c r="N186" s="164"/>
      <c r="O186" s="164"/>
      <c r="P186" s="165">
        <f>SUM(P187:P192)</f>
        <v>0</v>
      </c>
      <c r="Q186" s="164"/>
      <c r="R186" s="165">
        <f>SUM(R187:R192)</f>
        <v>0</v>
      </c>
      <c r="S186" s="164"/>
      <c r="T186" s="166">
        <f>SUM(T187:T192)</f>
        <v>0</v>
      </c>
      <c r="AR186" s="159" t="s">
        <v>133</v>
      </c>
      <c r="AT186" s="167" t="s">
        <v>68</v>
      </c>
      <c r="AU186" s="167" t="s">
        <v>69</v>
      </c>
      <c r="AY186" s="159" t="s">
        <v>126</v>
      </c>
      <c r="BK186" s="168">
        <f>SUM(BK187:BK192)</f>
        <v>0</v>
      </c>
    </row>
    <row r="187" spans="2:65" s="1" customFormat="1" ht="16.5" customHeight="1">
      <c r="B187" s="171"/>
      <c r="C187" s="172" t="s">
        <v>350</v>
      </c>
      <c r="D187" s="172" t="s">
        <v>128</v>
      </c>
      <c r="E187" s="173" t="s">
        <v>944</v>
      </c>
      <c r="F187" s="174" t="s">
        <v>945</v>
      </c>
      <c r="G187" s="175" t="s">
        <v>946</v>
      </c>
      <c r="H187" s="176">
        <v>40</v>
      </c>
      <c r="I187" s="177"/>
      <c r="J187" s="178">
        <f>ROUND(I187*H187,2)</f>
        <v>0</v>
      </c>
      <c r="K187" s="174" t="s">
        <v>145</v>
      </c>
      <c r="L187" s="39"/>
      <c r="M187" s="179" t="s">
        <v>5</v>
      </c>
      <c r="N187" s="180" t="s">
        <v>40</v>
      </c>
      <c r="O187" s="40"/>
      <c r="P187" s="181">
        <f>O187*H187</f>
        <v>0</v>
      </c>
      <c r="Q187" s="181">
        <v>0</v>
      </c>
      <c r="R187" s="181">
        <f>Q187*H187</f>
        <v>0</v>
      </c>
      <c r="S187" s="181">
        <v>0</v>
      </c>
      <c r="T187" s="182">
        <f>S187*H187</f>
        <v>0</v>
      </c>
      <c r="AR187" s="22" t="s">
        <v>947</v>
      </c>
      <c r="AT187" s="22" t="s">
        <v>128</v>
      </c>
      <c r="AU187" s="22" t="s">
        <v>77</v>
      </c>
      <c r="AY187" s="22" t="s">
        <v>126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22" t="s">
        <v>77</v>
      </c>
      <c r="BK187" s="183">
        <f>ROUND(I187*H187,2)</f>
        <v>0</v>
      </c>
      <c r="BL187" s="22" t="s">
        <v>947</v>
      </c>
      <c r="BM187" s="22" t="s">
        <v>948</v>
      </c>
    </row>
    <row r="188" spans="2:65" s="1" customFormat="1" ht="13.5">
      <c r="B188" s="39"/>
      <c r="D188" s="184" t="s">
        <v>135</v>
      </c>
      <c r="F188" s="185" t="s">
        <v>949</v>
      </c>
      <c r="I188" s="186"/>
      <c r="L188" s="39"/>
      <c r="M188" s="187"/>
      <c r="N188" s="40"/>
      <c r="O188" s="40"/>
      <c r="P188" s="40"/>
      <c r="Q188" s="40"/>
      <c r="R188" s="40"/>
      <c r="S188" s="40"/>
      <c r="T188" s="68"/>
      <c r="AT188" s="22" t="s">
        <v>135</v>
      </c>
      <c r="AU188" s="22" t="s">
        <v>77</v>
      </c>
    </row>
    <row r="189" spans="2:65" s="1" customFormat="1" ht="27">
      <c r="B189" s="39"/>
      <c r="D189" s="184" t="s">
        <v>300</v>
      </c>
      <c r="F189" s="214" t="s">
        <v>950</v>
      </c>
      <c r="I189" s="186"/>
      <c r="L189" s="39"/>
      <c r="M189" s="187"/>
      <c r="N189" s="40"/>
      <c r="O189" s="40"/>
      <c r="P189" s="40"/>
      <c r="Q189" s="40"/>
      <c r="R189" s="40"/>
      <c r="S189" s="40"/>
      <c r="T189" s="68"/>
      <c r="AT189" s="22" t="s">
        <v>300</v>
      </c>
      <c r="AU189" s="22" t="s">
        <v>77</v>
      </c>
    </row>
    <row r="190" spans="2:65" s="1" customFormat="1" ht="16.5" customHeight="1">
      <c r="B190" s="171"/>
      <c r="C190" s="172" t="s">
        <v>356</v>
      </c>
      <c r="D190" s="172" t="s">
        <v>128</v>
      </c>
      <c r="E190" s="173" t="s">
        <v>951</v>
      </c>
      <c r="F190" s="174" t="s">
        <v>952</v>
      </c>
      <c r="G190" s="175" t="s">
        <v>946</v>
      </c>
      <c r="H190" s="176">
        <v>40</v>
      </c>
      <c r="I190" s="177"/>
      <c r="J190" s="178">
        <f>ROUND(I190*H190,2)</f>
        <v>0</v>
      </c>
      <c r="K190" s="174" t="s">
        <v>145</v>
      </c>
      <c r="L190" s="39"/>
      <c r="M190" s="179" t="s">
        <v>5</v>
      </c>
      <c r="N190" s="180" t="s">
        <v>40</v>
      </c>
      <c r="O190" s="40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AR190" s="22" t="s">
        <v>947</v>
      </c>
      <c r="AT190" s="22" t="s">
        <v>128</v>
      </c>
      <c r="AU190" s="22" t="s">
        <v>77</v>
      </c>
      <c r="AY190" s="22" t="s">
        <v>126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22" t="s">
        <v>77</v>
      </c>
      <c r="BK190" s="183">
        <f>ROUND(I190*H190,2)</f>
        <v>0</v>
      </c>
      <c r="BL190" s="22" t="s">
        <v>947</v>
      </c>
      <c r="BM190" s="22" t="s">
        <v>953</v>
      </c>
    </row>
    <row r="191" spans="2:65" s="1" customFormat="1" ht="13.5">
      <c r="B191" s="39"/>
      <c r="D191" s="184" t="s">
        <v>135</v>
      </c>
      <c r="F191" s="185" t="s">
        <v>954</v>
      </c>
      <c r="I191" s="186"/>
      <c r="L191" s="39"/>
      <c r="M191" s="187"/>
      <c r="N191" s="40"/>
      <c r="O191" s="40"/>
      <c r="P191" s="40"/>
      <c r="Q191" s="40"/>
      <c r="R191" s="40"/>
      <c r="S191" s="40"/>
      <c r="T191" s="68"/>
      <c r="AT191" s="22" t="s">
        <v>135</v>
      </c>
      <c r="AU191" s="22" t="s">
        <v>77</v>
      </c>
    </row>
    <row r="192" spans="2:65" s="1" customFormat="1" ht="27">
      <c r="B192" s="39"/>
      <c r="D192" s="184" t="s">
        <v>300</v>
      </c>
      <c r="F192" s="214" t="s">
        <v>950</v>
      </c>
      <c r="I192" s="186"/>
      <c r="L192" s="39"/>
      <c r="M192" s="215"/>
      <c r="N192" s="216"/>
      <c r="O192" s="216"/>
      <c r="P192" s="216"/>
      <c r="Q192" s="216"/>
      <c r="R192" s="216"/>
      <c r="S192" s="216"/>
      <c r="T192" s="217"/>
      <c r="AT192" s="22" t="s">
        <v>300</v>
      </c>
      <c r="AU192" s="22" t="s">
        <v>77</v>
      </c>
    </row>
    <row r="193" spans="2:12" s="1" customFormat="1" ht="6.95" customHeight="1">
      <c r="B193" s="54"/>
      <c r="C193" s="55"/>
      <c r="D193" s="55"/>
      <c r="E193" s="55"/>
      <c r="F193" s="55"/>
      <c r="G193" s="55"/>
      <c r="H193" s="55"/>
      <c r="I193" s="125"/>
      <c r="J193" s="55"/>
      <c r="K193" s="55"/>
      <c r="L193" s="39"/>
    </row>
  </sheetData>
  <autoFilter ref="C84:K192"/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18" customWidth="1"/>
    <col min="2" max="2" width="1.6640625" style="218" customWidth="1"/>
    <col min="3" max="4" width="5" style="218" customWidth="1"/>
    <col min="5" max="5" width="11.6640625" style="218" customWidth="1"/>
    <col min="6" max="6" width="9.1640625" style="218" customWidth="1"/>
    <col min="7" max="7" width="5" style="218" customWidth="1"/>
    <col min="8" max="8" width="77.83203125" style="218" customWidth="1"/>
    <col min="9" max="10" width="20" style="218" customWidth="1"/>
    <col min="11" max="11" width="1.6640625" style="218" customWidth="1"/>
  </cols>
  <sheetData>
    <row r="1" spans="2:11" ht="37.5" customHeight="1"/>
    <row r="2" spans="2:11" ht="7.5" customHeight="1">
      <c r="B2" s="219"/>
      <c r="C2" s="220"/>
      <c r="D2" s="220"/>
      <c r="E2" s="220"/>
      <c r="F2" s="220"/>
      <c r="G2" s="220"/>
      <c r="H2" s="220"/>
      <c r="I2" s="220"/>
      <c r="J2" s="220"/>
      <c r="K2" s="221"/>
    </row>
    <row r="3" spans="2:11" s="13" customFormat="1" ht="45" customHeight="1">
      <c r="B3" s="222"/>
      <c r="C3" s="345" t="s">
        <v>955</v>
      </c>
      <c r="D3" s="345"/>
      <c r="E3" s="345"/>
      <c r="F3" s="345"/>
      <c r="G3" s="345"/>
      <c r="H3" s="345"/>
      <c r="I3" s="345"/>
      <c r="J3" s="345"/>
      <c r="K3" s="223"/>
    </row>
    <row r="4" spans="2:11" ht="25.5" customHeight="1">
      <c r="B4" s="224"/>
      <c r="C4" s="349" t="s">
        <v>956</v>
      </c>
      <c r="D4" s="349"/>
      <c r="E4" s="349"/>
      <c r="F4" s="349"/>
      <c r="G4" s="349"/>
      <c r="H4" s="349"/>
      <c r="I4" s="349"/>
      <c r="J4" s="349"/>
      <c r="K4" s="225"/>
    </row>
    <row r="5" spans="2:11" ht="5.25" customHeight="1">
      <c r="B5" s="224"/>
      <c r="C5" s="226"/>
      <c r="D5" s="226"/>
      <c r="E5" s="226"/>
      <c r="F5" s="226"/>
      <c r="G5" s="226"/>
      <c r="H5" s="226"/>
      <c r="I5" s="226"/>
      <c r="J5" s="226"/>
      <c r="K5" s="225"/>
    </row>
    <row r="6" spans="2:11" ht="15" customHeight="1">
      <c r="B6" s="224"/>
      <c r="C6" s="348" t="s">
        <v>957</v>
      </c>
      <c r="D6" s="348"/>
      <c r="E6" s="348"/>
      <c r="F6" s="348"/>
      <c r="G6" s="348"/>
      <c r="H6" s="348"/>
      <c r="I6" s="348"/>
      <c r="J6" s="348"/>
      <c r="K6" s="225"/>
    </row>
    <row r="7" spans="2:11" ht="15" customHeight="1">
      <c r="B7" s="228"/>
      <c r="C7" s="348" t="s">
        <v>958</v>
      </c>
      <c r="D7" s="348"/>
      <c r="E7" s="348"/>
      <c r="F7" s="348"/>
      <c r="G7" s="348"/>
      <c r="H7" s="348"/>
      <c r="I7" s="348"/>
      <c r="J7" s="348"/>
      <c r="K7" s="225"/>
    </row>
    <row r="8" spans="2:11" ht="12.75" customHeight="1">
      <c r="B8" s="228"/>
      <c r="C8" s="227"/>
      <c r="D8" s="227"/>
      <c r="E8" s="227"/>
      <c r="F8" s="227"/>
      <c r="G8" s="227"/>
      <c r="H8" s="227"/>
      <c r="I8" s="227"/>
      <c r="J8" s="227"/>
      <c r="K8" s="225"/>
    </row>
    <row r="9" spans="2:11" ht="15" customHeight="1">
      <c r="B9" s="228"/>
      <c r="C9" s="348" t="s">
        <v>959</v>
      </c>
      <c r="D9" s="348"/>
      <c r="E9" s="348"/>
      <c r="F9" s="348"/>
      <c r="G9" s="348"/>
      <c r="H9" s="348"/>
      <c r="I9" s="348"/>
      <c r="J9" s="348"/>
      <c r="K9" s="225"/>
    </row>
    <row r="10" spans="2:11" ht="15" customHeight="1">
      <c r="B10" s="228"/>
      <c r="C10" s="227"/>
      <c r="D10" s="348" t="s">
        <v>960</v>
      </c>
      <c r="E10" s="348"/>
      <c r="F10" s="348"/>
      <c r="G10" s="348"/>
      <c r="H10" s="348"/>
      <c r="I10" s="348"/>
      <c r="J10" s="348"/>
      <c r="K10" s="225"/>
    </row>
    <row r="11" spans="2:11" ht="15" customHeight="1">
      <c r="B11" s="228"/>
      <c r="C11" s="229"/>
      <c r="D11" s="348" t="s">
        <v>961</v>
      </c>
      <c r="E11" s="348"/>
      <c r="F11" s="348"/>
      <c r="G11" s="348"/>
      <c r="H11" s="348"/>
      <c r="I11" s="348"/>
      <c r="J11" s="348"/>
      <c r="K11" s="225"/>
    </row>
    <row r="12" spans="2:11" ht="12.75" customHeight="1">
      <c r="B12" s="228"/>
      <c r="C12" s="229"/>
      <c r="D12" s="229"/>
      <c r="E12" s="229"/>
      <c r="F12" s="229"/>
      <c r="G12" s="229"/>
      <c r="H12" s="229"/>
      <c r="I12" s="229"/>
      <c r="J12" s="229"/>
      <c r="K12" s="225"/>
    </row>
    <row r="13" spans="2:11" ht="15" customHeight="1">
      <c r="B13" s="228"/>
      <c r="C13" s="229"/>
      <c r="D13" s="348" t="s">
        <v>962</v>
      </c>
      <c r="E13" s="348"/>
      <c r="F13" s="348"/>
      <c r="G13" s="348"/>
      <c r="H13" s="348"/>
      <c r="I13" s="348"/>
      <c r="J13" s="348"/>
      <c r="K13" s="225"/>
    </row>
    <row r="14" spans="2:11" ht="15" customHeight="1">
      <c r="B14" s="228"/>
      <c r="C14" s="229"/>
      <c r="D14" s="348" t="s">
        <v>963</v>
      </c>
      <c r="E14" s="348"/>
      <c r="F14" s="348"/>
      <c r="G14" s="348"/>
      <c r="H14" s="348"/>
      <c r="I14" s="348"/>
      <c r="J14" s="348"/>
      <c r="K14" s="225"/>
    </row>
    <row r="15" spans="2:11" ht="15" customHeight="1">
      <c r="B15" s="228"/>
      <c r="C15" s="229"/>
      <c r="D15" s="348" t="s">
        <v>964</v>
      </c>
      <c r="E15" s="348"/>
      <c r="F15" s="348"/>
      <c r="G15" s="348"/>
      <c r="H15" s="348"/>
      <c r="I15" s="348"/>
      <c r="J15" s="348"/>
      <c r="K15" s="225"/>
    </row>
    <row r="16" spans="2:11" ht="15" customHeight="1">
      <c r="B16" s="228"/>
      <c r="C16" s="229"/>
      <c r="D16" s="229"/>
      <c r="E16" s="230" t="s">
        <v>76</v>
      </c>
      <c r="F16" s="348" t="s">
        <v>965</v>
      </c>
      <c r="G16" s="348"/>
      <c r="H16" s="348"/>
      <c r="I16" s="348"/>
      <c r="J16" s="348"/>
      <c r="K16" s="225"/>
    </row>
    <row r="17" spans="2:11" ht="15" customHeight="1">
      <c r="B17" s="228"/>
      <c r="C17" s="229"/>
      <c r="D17" s="229"/>
      <c r="E17" s="230" t="s">
        <v>966</v>
      </c>
      <c r="F17" s="348" t="s">
        <v>967</v>
      </c>
      <c r="G17" s="348"/>
      <c r="H17" s="348"/>
      <c r="I17" s="348"/>
      <c r="J17" s="348"/>
      <c r="K17" s="225"/>
    </row>
    <row r="18" spans="2:11" ht="15" customHeight="1">
      <c r="B18" s="228"/>
      <c r="C18" s="229"/>
      <c r="D18" s="229"/>
      <c r="E18" s="230" t="s">
        <v>968</v>
      </c>
      <c r="F18" s="348" t="s">
        <v>969</v>
      </c>
      <c r="G18" s="348"/>
      <c r="H18" s="348"/>
      <c r="I18" s="348"/>
      <c r="J18" s="348"/>
      <c r="K18" s="225"/>
    </row>
    <row r="19" spans="2:11" ht="15" customHeight="1">
      <c r="B19" s="228"/>
      <c r="C19" s="229"/>
      <c r="D19" s="229"/>
      <c r="E19" s="230" t="s">
        <v>970</v>
      </c>
      <c r="F19" s="348" t="s">
        <v>971</v>
      </c>
      <c r="G19" s="348"/>
      <c r="H19" s="348"/>
      <c r="I19" s="348"/>
      <c r="J19" s="348"/>
      <c r="K19" s="225"/>
    </row>
    <row r="20" spans="2:11" ht="15" customHeight="1">
      <c r="B20" s="228"/>
      <c r="C20" s="229"/>
      <c r="D20" s="229"/>
      <c r="E20" s="230" t="s">
        <v>972</v>
      </c>
      <c r="F20" s="348" t="s">
        <v>973</v>
      </c>
      <c r="G20" s="348"/>
      <c r="H20" s="348"/>
      <c r="I20" s="348"/>
      <c r="J20" s="348"/>
      <c r="K20" s="225"/>
    </row>
    <row r="21" spans="2:11" ht="15" customHeight="1">
      <c r="B21" s="228"/>
      <c r="C21" s="229"/>
      <c r="D21" s="229"/>
      <c r="E21" s="230" t="s">
        <v>974</v>
      </c>
      <c r="F21" s="348" t="s">
        <v>975</v>
      </c>
      <c r="G21" s="348"/>
      <c r="H21" s="348"/>
      <c r="I21" s="348"/>
      <c r="J21" s="348"/>
      <c r="K21" s="225"/>
    </row>
    <row r="22" spans="2:11" ht="12.75" customHeight="1">
      <c r="B22" s="228"/>
      <c r="C22" s="229"/>
      <c r="D22" s="229"/>
      <c r="E22" s="229"/>
      <c r="F22" s="229"/>
      <c r="G22" s="229"/>
      <c r="H22" s="229"/>
      <c r="I22" s="229"/>
      <c r="J22" s="229"/>
      <c r="K22" s="225"/>
    </row>
    <row r="23" spans="2:11" ht="15" customHeight="1">
      <c r="B23" s="228"/>
      <c r="C23" s="348" t="s">
        <v>976</v>
      </c>
      <c r="D23" s="348"/>
      <c r="E23" s="348"/>
      <c r="F23" s="348"/>
      <c r="G23" s="348"/>
      <c r="H23" s="348"/>
      <c r="I23" s="348"/>
      <c r="J23" s="348"/>
      <c r="K23" s="225"/>
    </row>
    <row r="24" spans="2:11" ht="15" customHeight="1">
      <c r="B24" s="228"/>
      <c r="C24" s="348" t="s">
        <v>977</v>
      </c>
      <c r="D24" s="348"/>
      <c r="E24" s="348"/>
      <c r="F24" s="348"/>
      <c r="G24" s="348"/>
      <c r="H24" s="348"/>
      <c r="I24" s="348"/>
      <c r="J24" s="348"/>
      <c r="K24" s="225"/>
    </row>
    <row r="25" spans="2:11" ht="15" customHeight="1">
      <c r="B25" s="228"/>
      <c r="C25" s="227"/>
      <c r="D25" s="348" t="s">
        <v>978</v>
      </c>
      <c r="E25" s="348"/>
      <c r="F25" s="348"/>
      <c r="G25" s="348"/>
      <c r="H25" s="348"/>
      <c r="I25" s="348"/>
      <c r="J25" s="348"/>
      <c r="K25" s="225"/>
    </row>
    <row r="26" spans="2:11" ht="15" customHeight="1">
      <c r="B26" s="228"/>
      <c r="C26" s="229"/>
      <c r="D26" s="348" t="s">
        <v>979</v>
      </c>
      <c r="E26" s="348"/>
      <c r="F26" s="348"/>
      <c r="G26" s="348"/>
      <c r="H26" s="348"/>
      <c r="I26" s="348"/>
      <c r="J26" s="348"/>
      <c r="K26" s="225"/>
    </row>
    <row r="27" spans="2:11" ht="12.75" customHeight="1">
      <c r="B27" s="228"/>
      <c r="C27" s="229"/>
      <c r="D27" s="229"/>
      <c r="E27" s="229"/>
      <c r="F27" s="229"/>
      <c r="G27" s="229"/>
      <c r="H27" s="229"/>
      <c r="I27" s="229"/>
      <c r="J27" s="229"/>
      <c r="K27" s="225"/>
    </row>
    <row r="28" spans="2:11" ht="15" customHeight="1">
      <c r="B28" s="228"/>
      <c r="C28" s="229"/>
      <c r="D28" s="348" t="s">
        <v>980</v>
      </c>
      <c r="E28" s="348"/>
      <c r="F28" s="348"/>
      <c r="G28" s="348"/>
      <c r="H28" s="348"/>
      <c r="I28" s="348"/>
      <c r="J28" s="348"/>
      <c r="K28" s="225"/>
    </row>
    <row r="29" spans="2:11" ht="15" customHeight="1">
      <c r="B29" s="228"/>
      <c r="C29" s="229"/>
      <c r="D29" s="348" t="s">
        <v>981</v>
      </c>
      <c r="E29" s="348"/>
      <c r="F29" s="348"/>
      <c r="G29" s="348"/>
      <c r="H29" s="348"/>
      <c r="I29" s="348"/>
      <c r="J29" s="348"/>
      <c r="K29" s="225"/>
    </row>
    <row r="30" spans="2:11" ht="12.75" customHeight="1">
      <c r="B30" s="228"/>
      <c r="C30" s="229"/>
      <c r="D30" s="229"/>
      <c r="E30" s="229"/>
      <c r="F30" s="229"/>
      <c r="G30" s="229"/>
      <c r="H30" s="229"/>
      <c r="I30" s="229"/>
      <c r="J30" s="229"/>
      <c r="K30" s="225"/>
    </row>
    <row r="31" spans="2:11" ht="15" customHeight="1">
      <c r="B31" s="228"/>
      <c r="C31" s="229"/>
      <c r="D31" s="348" t="s">
        <v>982</v>
      </c>
      <c r="E31" s="348"/>
      <c r="F31" s="348"/>
      <c r="G31" s="348"/>
      <c r="H31" s="348"/>
      <c r="I31" s="348"/>
      <c r="J31" s="348"/>
      <c r="K31" s="225"/>
    </row>
    <row r="32" spans="2:11" ht="15" customHeight="1">
      <c r="B32" s="228"/>
      <c r="C32" s="229"/>
      <c r="D32" s="348" t="s">
        <v>983</v>
      </c>
      <c r="E32" s="348"/>
      <c r="F32" s="348"/>
      <c r="G32" s="348"/>
      <c r="H32" s="348"/>
      <c r="I32" s="348"/>
      <c r="J32" s="348"/>
      <c r="K32" s="225"/>
    </row>
    <row r="33" spans="2:11" ht="15" customHeight="1">
      <c r="B33" s="228"/>
      <c r="C33" s="229"/>
      <c r="D33" s="348" t="s">
        <v>984</v>
      </c>
      <c r="E33" s="348"/>
      <c r="F33" s="348"/>
      <c r="G33" s="348"/>
      <c r="H33" s="348"/>
      <c r="I33" s="348"/>
      <c r="J33" s="348"/>
      <c r="K33" s="225"/>
    </row>
    <row r="34" spans="2:11" ht="15" customHeight="1">
      <c r="B34" s="228"/>
      <c r="C34" s="229"/>
      <c r="D34" s="227"/>
      <c r="E34" s="231" t="s">
        <v>111</v>
      </c>
      <c r="F34" s="227"/>
      <c r="G34" s="348" t="s">
        <v>985</v>
      </c>
      <c r="H34" s="348"/>
      <c r="I34" s="348"/>
      <c r="J34" s="348"/>
      <c r="K34" s="225"/>
    </row>
    <row r="35" spans="2:11" ht="30.75" customHeight="1">
      <c r="B35" s="228"/>
      <c r="C35" s="229"/>
      <c r="D35" s="227"/>
      <c r="E35" s="231" t="s">
        <v>986</v>
      </c>
      <c r="F35" s="227"/>
      <c r="G35" s="348" t="s">
        <v>987</v>
      </c>
      <c r="H35" s="348"/>
      <c r="I35" s="348"/>
      <c r="J35" s="348"/>
      <c r="K35" s="225"/>
    </row>
    <row r="36" spans="2:11" ht="15" customHeight="1">
      <c r="B36" s="228"/>
      <c r="C36" s="229"/>
      <c r="D36" s="227"/>
      <c r="E36" s="231" t="s">
        <v>50</v>
      </c>
      <c r="F36" s="227"/>
      <c r="G36" s="348" t="s">
        <v>988</v>
      </c>
      <c r="H36" s="348"/>
      <c r="I36" s="348"/>
      <c r="J36" s="348"/>
      <c r="K36" s="225"/>
    </row>
    <row r="37" spans="2:11" ht="15" customHeight="1">
      <c r="B37" s="228"/>
      <c r="C37" s="229"/>
      <c r="D37" s="227"/>
      <c r="E37" s="231" t="s">
        <v>112</v>
      </c>
      <c r="F37" s="227"/>
      <c r="G37" s="348" t="s">
        <v>989</v>
      </c>
      <c r="H37" s="348"/>
      <c r="I37" s="348"/>
      <c r="J37" s="348"/>
      <c r="K37" s="225"/>
    </row>
    <row r="38" spans="2:11" ht="15" customHeight="1">
      <c r="B38" s="228"/>
      <c r="C38" s="229"/>
      <c r="D38" s="227"/>
      <c r="E38" s="231" t="s">
        <v>113</v>
      </c>
      <c r="F38" s="227"/>
      <c r="G38" s="348" t="s">
        <v>990</v>
      </c>
      <c r="H38" s="348"/>
      <c r="I38" s="348"/>
      <c r="J38" s="348"/>
      <c r="K38" s="225"/>
    </row>
    <row r="39" spans="2:11" ht="15" customHeight="1">
      <c r="B39" s="228"/>
      <c r="C39" s="229"/>
      <c r="D39" s="227"/>
      <c r="E39" s="231" t="s">
        <v>114</v>
      </c>
      <c r="F39" s="227"/>
      <c r="G39" s="348" t="s">
        <v>991</v>
      </c>
      <c r="H39" s="348"/>
      <c r="I39" s="348"/>
      <c r="J39" s="348"/>
      <c r="K39" s="225"/>
    </row>
    <row r="40" spans="2:11" ht="15" customHeight="1">
      <c r="B40" s="228"/>
      <c r="C40" s="229"/>
      <c r="D40" s="227"/>
      <c r="E40" s="231" t="s">
        <v>992</v>
      </c>
      <c r="F40" s="227"/>
      <c r="G40" s="348" t="s">
        <v>993</v>
      </c>
      <c r="H40" s="348"/>
      <c r="I40" s="348"/>
      <c r="J40" s="348"/>
      <c r="K40" s="225"/>
    </row>
    <row r="41" spans="2:11" ht="15" customHeight="1">
      <c r="B41" s="228"/>
      <c r="C41" s="229"/>
      <c r="D41" s="227"/>
      <c r="E41" s="231"/>
      <c r="F41" s="227"/>
      <c r="G41" s="348" t="s">
        <v>994</v>
      </c>
      <c r="H41" s="348"/>
      <c r="I41" s="348"/>
      <c r="J41" s="348"/>
      <c r="K41" s="225"/>
    </row>
    <row r="42" spans="2:11" ht="15" customHeight="1">
      <c r="B42" s="228"/>
      <c r="C42" s="229"/>
      <c r="D42" s="227"/>
      <c r="E42" s="231" t="s">
        <v>995</v>
      </c>
      <c r="F42" s="227"/>
      <c r="G42" s="348" t="s">
        <v>996</v>
      </c>
      <c r="H42" s="348"/>
      <c r="I42" s="348"/>
      <c r="J42" s="348"/>
      <c r="K42" s="225"/>
    </row>
    <row r="43" spans="2:11" ht="15" customHeight="1">
      <c r="B43" s="228"/>
      <c r="C43" s="229"/>
      <c r="D43" s="227"/>
      <c r="E43" s="231" t="s">
        <v>116</v>
      </c>
      <c r="F43" s="227"/>
      <c r="G43" s="348" t="s">
        <v>997</v>
      </c>
      <c r="H43" s="348"/>
      <c r="I43" s="348"/>
      <c r="J43" s="348"/>
      <c r="K43" s="225"/>
    </row>
    <row r="44" spans="2:11" ht="12.75" customHeight="1">
      <c r="B44" s="228"/>
      <c r="C44" s="229"/>
      <c r="D44" s="227"/>
      <c r="E44" s="227"/>
      <c r="F44" s="227"/>
      <c r="G44" s="227"/>
      <c r="H44" s="227"/>
      <c r="I44" s="227"/>
      <c r="J44" s="227"/>
      <c r="K44" s="225"/>
    </row>
    <row r="45" spans="2:11" ht="15" customHeight="1">
      <c r="B45" s="228"/>
      <c r="C45" s="229"/>
      <c r="D45" s="348" t="s">
        <v>998</v>
      </c>
      <c r="E45" s="348"/>
      <c r="F45" s="348"/>
      <c r="G45" s="348"/>
      <c r="H45" s="348"/>
      <c r="I45" s="348"/>
      <c r="J45" s="348"/>
      <c r="K45" s="225"/>
    </row>
    <row r="46" spans="2:11" ht="15" customHeight="1">
      <c r="B46" s="228"/>
      <c r="C46" s="229"/>
      <c r="D46" s="229"/>
      <c r="E46" s="348" t="s">
        <v>999</v>
      </c>
      <c r="F46" s="348"/>
      <c r="G46" s="348"/>
      <c r="H46" s="348"/>
      <c r="I46" s="348"/>
      <c r="J46" s="348"/>
      <c r="K46" s="225"/>
    </row>
    <row r="47" spans="2:11" ht="15" customHeight="1">
      <c r="B47" s="228"/>
      <c r="C47" s="229"/>
      <c r="D47" s="229"/>
      <c r="E47" s="348" t="s">
        <v>1000</v>
      </c>
      <c r="F47" s="348"/>
      <c r="G47" s="348"/>
      <c r="H47" s="348"/>
      <c r="I47" s="348"/>
      <c r="J47" s="348"/>
      <c r="K47" s="225"/>
    </row>
    <row r="48" spans="2:11" ht="15" customHeight="1">
      <c r="B48" s="228"/>
      <c r="C48" s="229"/>
      <c r="D48" s="229"/>
      <c r="E48" s="348" t="s">
        <v>1001</v>
      </c>
      <c r="F48" s="348"/>
      <c r="G48" s="348"/>
      <c r="H48" s="348"/>
      <c r="I48" s="348"/>
      <c r="J48" s="348"/>
      <c r="K48" s="225"/>
    </row>
    <row r="49" spans="2:11" ht="15" customHeight="1">
      <c r="B49" s="228"/>
      <c r="C49" s="229"/>
      <c r="D49" s="348" t="s">
        <v>1002</v>
      </c>
      <c r="E49" s="348"/>
      <c r="F49" s="348"/>
      <c r="G49" s="348"/>
      <c r="H49" s="348"/>
      <c r="I49" s="348"/>
      <c r="J49" s="348"/>
      <c r="K49" s="225"/>
    </row>
    <row r="50" spans="2:11" ht="25.5" customHeight="1">
      <c r="B50" s="224"/>
      <c r="C50" s="349" t="s">
        <v>1003</v>
      </c>
      <c r="D50" s="349"/>
      <c r="E50" s="349"/>
      <c r="F50" s="349"/>
      <c r="G50" s="349"/>
      <c r="H50" s="349"/>
      <c r="I50" s="349"/>
      <c r="J50" s="349"/>
      <c r="K50" s="225"/>
    </row>
    <row r="51" spans="2:11" ht="5.25" customHeight="1">
      <c r="B51" s="224"/>
      <c r="C51" s="226"/>
      <c r="D51" s="226"/>
      <c r="E51" s="226"/>
      <c r="F51" s="226"/>
      <c r="G51" s="226"/>
      <c r="H51" s="226"/>
      <c r="I51" s="226"/>
      <c r="J51" s="226"/>
      <c r="K51" s="225"/>
    </row>
    <row r="52" spans="2:11" ht="15" customHeight="1">
      <c r="B52" s="224"/>
      <c r="C52" s="348" t="s">
        <v>1004</v>
      </c>
      <c r="D52" s="348"/>
      <c r="E52" s="348"/>
      <c r="F52" s="348"/>
      <c r="G52" s="348"/>
      <c r="H52" s="348"/>
      <c r="I52" s="348"/>
      <c r="J52" s="348"/>
      <c r="K52" s="225"/>
    </row>
    <row r="53" spans="2:11" ht="15" customHeight="1">
      <c r="B53" s="224"/>
      <c r="C53" s="348" t="s">
        <v>1005</v>
      </c>
      <c r="D53" s="348"/>
      <c r="E53" s="348"/>
      <c r="F53" s="348"/>
      <c r="G53" s="348"/>
      <c r="H53" s="348"/>
      <c r="I53" s="348"/>
      <c r="J53" s="348"/>
      <c r="K53" s="225"/>
    </row>
    <row r="54" spans="2:11" ht="12.75" customHeight="1">
      <c r="B54" s="224"/>
      <c r="C54" s="227"/>
      <c r="D54" s="227"/>
      <c r="E54" s="227"/>
      <c r="F54" s="227"/>
      <c r="G54" s="227"/>
      <c r="H54" s="227"/>
      <c r="I54" s="227"/>
      <c r="J54" s="227"/>
      <c r="K54" s="225"/>
    </row>
    <row r="55" spans="2:11" ht="15" customHeight="1">
      <c r="B55" s="224"/>
      <c r="C55" s="348" t="s">
        <v>1006</v>
      </c>
      <c r="D55" s="348"/>
      <c r="E55" s="348"/>
      <c r="F55" s="348"/>
      <c r="G55" s="348"/>
      <c r="H55" s="348"/>
      <c r="I55" s="348"/>
      <c r="J55" s="348"/>
      <c r="K55" s="225"/>
    </row>
    <row r="56" spans="2:11" ht="15" customHeight="1">
      <c r="B56" s="224"/>
      <c r="C56" s="229"/>
      <c r="D56" s="348" t="s">
        <v>1007</v>
      </c>
      <c r="E56" s="348"/>
      <c r="F56" s="348"/>
      <c r="G56" s="348"/>
      <c r="H56" s="348"/>
      <c r="I56" s="348"/>
      <c r="J56" s="348"/>
      <c r="K56" s="225"/>
    </row>
    <row r="57" spans="2:11" ht="15" customHeight="1">
      <c r="B57" s="224"/>
      <c r="C57" s="229"/>
      <c r="D57" s="348" t="s">
        <v>1008</v>
      </c>
      <c r="E57" s="348"/>
      <c r="F57" s="348"/>
      <c r="G57" s="348"/>
      <c r="H57" s="348"/>
      <c r="I57" s="348"/>
      <c r="J57" s="348"/>
      <c r="K57" s="225"/>
    </row>
    <row r="58" spans="2:11" ht="15" customHeight="1">
      <c r="B58" s="224"/>
      <c r="C58" s="229"/>
      <c r="D58" s="348" t="s">
        <v>1009</v>
      </c>
      <c r="E58" s="348"/>
      <c r="F58" s="348"/>
      <c r="G58" s="348"/>
      <c r="H58" s="348"/>
      <c r="I58" s="348"/>
      <c r="J58" s="348"/>
      <c r="K58" s="225"/>
    </row>
    <row r="59" spans="2:11" ht="15" customHeight="1">
      <c r="B59" s="224"/>
      <c r="C59" s="229"/>
      <c r="D59" s="348" t="s">
        <v>1010</v>
      </c>
      <c r="E59" s="348"/>
      <c r="F59" s="348"/>
      <c r="G59" s="348"/>
      <c r="H59" s="348"/>
      <c r="I59" s="348"/>
      <c r="J59" s="348"/>
      <c r="K59" s="225"/>
    </row>
    <row r="60" spans="2:11" ht="15" customHeight="1">
      <c r="B60" s="224"/>
      <c r="C60" s="229"/>
      <c r="D60" s="347" t="s">
        <v>1011</v>
      </c>
      <c r="E60" s="347"/>
      <c r="F60" s="347"/>
      <c r="G60" s="347"/>
      <c r="H60" s="347"/>
      <c r="I60" s="347"/>
      <c r="J60" s="347"/>
      <c r="K60" s="225"/>
    </row>
    <row r="61" spans="2:11" ht="15" customHeight="1">
      <c r="B61" s="224"/>
      <c r="C61" s="229"/>
      <c r="D61" s="348" t="s">
        <v>1012</v>
      </c>
      <c r="E61" s="348"/>
      <c r="F61" s="348"/>
      <c r="G61" s="348"/>
      <c r="H61" s="348"/>
      <c r="I61" s="348"/>
      <c r="J61" s="348"/>
      <c r="K61" s="225"/>
    </row>
    <row r="62" spans="2:11" ht="12.75" customHeight="1">
      <c r="B62" s="224"/>
      <c r="C62" s="229"/>
      <c r="D62" s="229"/>
      <c r="E62" s="232"/>
      <c r="F62" s="229"/>
      <c r="G62" s="229"/>
      <c r="H62" s="229"/>
      <c r="I62" s="229"/>
      <c r="J62" s="229"/>
      <c r="K62" s="225"/>
    </row>
    <row r="63" spans="2:11" ht="15" customHeight="1">
      <c r="B63" s="224"/>
      <c r="C63" s="229"/>
      <c r="D63" s="348" t="s">
        <v>1013</v>
      </c>
      <c r="E63" s="348"/>
      <c r="F63" s="348"/>
      <c r="G63" s="348"/>
      <c r="H63" s="348"/>
      <c r="I63" s="348"/>
      <c r="J63" s="348"/>
      <c r="K63" s="225"/>
    </row>
    <row r="64" spans="2:11" ht="15" customHeight="1">
      <c r="B64" s="224"/>
      <c r="C64" s="229"/>
      <c r="D64" s="347" t="s">
        <v>1014</v>
      </c>
      <c r="E64" s="347"/>
      <c r="F64" s="347"/>
      <c r="G64" s="347"/>
      <c r="H64" s="347"/>
      <c r="I64" s="347"/>
      <c r="J64" s="347"/>
      <c r="K64" s="225"/>
    </row>
    <row r="65" spans="2:11" ht="15" customHeight="1">
      <c r="B65" s="224"/>
      <c r="C65" s="229"/>
      <c r="D65" s="348" t="s">
        <v>1015</v>
      </c>
      <c r="E65" s="348"/>
      <c r="F65" s="348"/>
      <c r="G65" s="348"/>
      <c r="H65" s="348"/>
      <c r="I65" s="348"/>
      <c r="J65" s="348"/>
      <c r="K65" s="225"/>
    </row>
    <row r="66" spans="2:11" ht="15" customHeight="1">
      <c r="B66" s="224"/>
      <c r="C66" s="229"/>
      <c r="D66" s="348" t="s">
        <v>1016</v>
      </c>
      <c r="E66" s="348"/>
      <c r="F66" s="348"/>
      <c r="G66" s="348"/>
      <c r="H66" s="348"/>
      <c r="I66" s="348"/>
      <c r="J66" s="348"/>
      <c r="K66" s="225"/>
    </row>
    <row r="67" spans="2:11" ht="15" customHeight="1">
      <c r="B67" s="224"/>
      <c r="C67" s="229"/>
      <c r="D67" s="348" t="s">
        <v>1017</v>
      </c>
      <c r="E67" s="348"/>
      <c r="F67" s="348"/>
      <c r="G67" s="348"/>
      <c r="H67" s="348"/>
      <c r="I67" s="348"/>
      <c r="J67" s="348"/>
      <c r="K67" s="225"/>
    </row>
    <row r="68" spans="2:11" ht="15" customHeight="1">
      <c r="B68" s="224"/>
      <c r="C68" s="229"/>
      <c r="D68" s="348" t="s">
        <v>1018</v>
      </c>
      <c r="E68" s="348"/>
      <c r="F68" s="348"/>
      <c r="G68" s="348"/>
      <c r="H68" s="348"/>
      <c r="I68" s="348"/>
      <c r="J68" s="348"/>
      <c r="K68" s="225"/>
    </row>
    <row r="69" spans="2:11" ht="12.75" customHeight="1">
      <c r="B69" s="233"/>
      <c r="C69" s="234"/>
      <c r="D69" s="234"/>
      <c r="E69" s="234"/>
      <c r="F69" s="234"/>
      <c r="G69" s="234"/>
      <c r="H69" s="234"/>
      <c r="I69" s="234"/>
      <c r="J69" s="234"/>
      <c r="K69" s="235"/>
    </row>
    <row r="70" spans="2:11" ht="18.75" customHeight="1">
      <c r="B70" s="236"/>
      <c r="C70" s="236"/>
      <c r="D70" s="236"/>
      <c r="E70" s="236"/>
      <c r="F70" s="236"/>
      <c r="G70" s="236"/>
      <c r="H70" s="236"/>
      <c r="I70" s="236"/>
      <c r="J70" s="236"/>
      <c r="K70" s="237"/>
    </row>
    <row r="71" spans="2:11" ht="18.75" customHeight="1">
      <c r="B71" s="237"/>
      <c r="C71" s="237"/>
      <c r="D71" s="237"/>
      <c r="E71" s="237"/>
      <c r="F71" s="237"/>
      <c r="G71" s="237"/>
      <c r="H71" s="237"/>
      <c r="I71" s="237"/>
      <c r="J71" s="237"/>
      <c r="K71" s="237"/>
    </row>
    <row r="72" spans="2:11" ht="7.5" customHeight="1">
      <c r="B72" s="238"/>
      <c r="C72" s="239"/>
      <c r="D72" s="239"/>
      <c r="E72" s="239"/>
      <c r="F72" s="239"/>
      <c r="G72" s="239"/>
      <c r="H72" s="239"/>
      <c r="I72" s="239"/>
      <c r="J72" s="239"/>
      <c r="K72" s="240"/>
    </row>
    <row r="73" spans="2:11" ht="45" customHeight="1">
      <c r="B73" s="241"/>
      <c r="C73" s="346" t="s">
        <v>87</v>
      </c>
      <c r="D73" s="346"/>
      <c r="E73" s="346"/>
      <c r="F73" s="346"/>
      <c r="G73" s="346"/>
      <c r="H73" s="346"/>
      <c r="I73" s="346"/>
      <c r="J73" s="346"/>
      <c r="K73" s="242"/>
    </row>
    <row r="74" spans="2:11" ht="17.25" customHeight="1">
      <c r="B74" s="241"/>
      <c r="C74" s="243" t="s">
        <v>1019</v>
      </c>
      <c r="D74" s="243"/>
      <c r="E74" s="243"/>
      <c r="F74" s="243" t="s">
        <v>1020</v>
      </c>
      <c r="G74" s="244"/>
      <c r="H74" s="243" t="s">
        <v>112</v>
      </c>
      <c r="I74" s="243" t="s">
        <v>54</v>
      </c>
      <c r="J74" s="243" t="s">
        <v>1021</v>
      </c>
      <c r="K74" s="242"/>
    </row>
    <row r="75" spans="2:11" ht="17.25" customHeight="1">
      <c r="B75" s="241"/>
      <c r="C75" s="245" t="s">
        <v>1022</v>
      </c>
      <c r="D75" s="245"/>
      <c r="E75" s="245"/>
      <c r="F75" s="246" t="s">
        <v>1023</v>
      </c>
      <c r="G75" s="247"/>
      <c r="H75" s="245"/>
      <c r="I75" s="245"/>
      <c r="J75" s="245" t="s">
        <v>1024</v>
      </c>
      <c r="K75" s="242"/>
    </row>
    <row r="76" spans="2:11" ht="5.25" customHeight="1">
      <c r="B76" s="241"/>
      <c r="C76" s="248"/>
      <c r="D76" s="248"/>
      <c r="E76" s="248"/>
      <c r="F76" s="248"/>
      <c r="G76" s="249"/>
      <c r="H76" s="248"/>
      <c r="I76" s="248"/>
      <c r="J76" s="248"/>
      <c r="K76" s="242"/>
    </row>
    <row r="77" spans="2:11" ht="15" customHeight="1">
      <c r="B77" s="241"/>
      <c r="C77" s="231" t="s">
        <v>50</v>
      </c>
      <c r="D77" s="248"/>
      <c r="E77" s="248"/>
      <c r="F77" s="250" t="s">
        <v>1025</v>
      </c>
      <c r="G77" s="249"/>
      <c r="H77" s="231" t="s">
        <v>1026</v>
      </c>
      <c r="I77" s="231" t="s">
        <v>1027</v>
      </c>
      <c r="J77" s="231">
        <v>20</v>
      </c>
      <c r="K77" s="242"/>
    </row>
    <row r="78" spans="2:11" ht="15" customHeight="1">
      <c r="B78" s="241"/>
      <c r="C78" s="231" t="s">
        <v>1028</v>
      </c>
      <c r="D78" s="231"/>
      <c r="E78" s="231"/>
      <c r="F78" s="250" t="s">
        <v>1025</v>
      </c>
      <c r="G78" s="249"/>
      <c r="H78" s="231" t="s">
        <v>1029</v>
      </c>
      <c r="I78" s="231" t="s">
        <v>1027</v>
      </c>
      <c r="J78" s="231">
        <v>120</v>
      </c>
      <c r="K78" s="242"/>
    </row>
    <row r="79" spans="2:11" ht="15" customHeight="1">
      <c r="B79" s="251"/>
      <c r="C79" s="231" t="s">
        <v>1030</v>
      </c>
      <c r="D79" s="231"/>
      <c r="E79" s="231"/>
      <c r="F79" s="250" t="s">
        <v>1031</v>
      </c>
      <c r="G79" s="249"/>
      <c r="H79" s="231" t="s">
        <v>1032</v>
      </c>
      <c r="I79" s="231" t="s">
        <v>1027</v>
      </c>
      <c r="J79" s="231">
        <v>50</v>
      </c>
      <c r="K79" s="242"/>
    </row>
    <row r="80" spans="2:11" ht="15" customHeight="1">
      <c r="B80" s="251"/>
      <c r="C80" s="231" t="s">
        <v>1033</v>
      </c>
      <c r="D80" s="231"/>
      <c r="E80" s="231"/>
      <c r="F80" s="250" t="s">
        <v>1025</v>
      </c>
      <c r="G80" s="249"/>
      <c r="H80" s="231" t="s">
        <v>1034</v>
      </c>
      <c r="I80" s="231" t="s">
        <v>1035</v>
      </c>
      <c r="J80" s="231"/>
      <c r="K80" s="242"/>
    </row>
    <row r="81" spans="2:11" ht="15" customHeight="1">
      <c r="B81" s="251"/>
      <c r="C81" s="252" t="s">
        <v>1036</v>
      </c>
      <c r="D81" s="252"/>
      <c r="E81" s="252"/>
      <c r="F81" s="253" t="s">
        <v>1031</v>
      </c>
      <c r="G81" s="252"/>
      <c r="H81" s="252" t="s">
        <v>1037</v>
      </c>
      <c r="I81" s="252" t="s">
        <v>1027</v>
      </c>
      <c r="J81" s="252">
        <v>15</v>
      </c>
      <c r="K81" s="242"/>
    </row>
    <row r="82" spans="2:11" ht="15" customHeight="1">
      <c r="B82" s="251"/>
      <c r="C82" s="252" t="s">
        <v>1038</v>
      </c>
      <c r="D82" s="252"/>
      <c r="E82" s="252"/>
      <c r="F82" s="253" t="s">
        <v>1031</v>
      </c>
      <c r="G82" s="252"/>
      <c r="H82" s="252" t="s">
        <v>1039</v>
      </c>
      <c r="I82" s="252" t="s">
        <v>1027</v>
      </c>
      <c r="J82" s="252">
        <v>15</v>
      </c>
      <c r="K82" s="242"/>
    </row>
    <row r="83" spans="2:11" ht="15" customHeight="1">
      <c r="B83" s="251"/>
      <c r="C83" s="252" t="s">
        <v>1040</v>
      </c>
      <c r="D83" s="252"/>
      <c r="E83" s="252"/>
      <c r="F83" s="253" t="s">
        <v>1031</v>
      </c>
      <c r="G83" s="252"/>
      <c r="H83" s="252" t="s">
        <v>1041</v>
      </c>
      <c r="I83" s="252" t="s">
        <v>1027</v>
      </c>
      <c r="J83" s="252">
        <v>20</v>
      </c>
      <c r="K83" s="242"/>
    </row>
    <row r="84" spans="2:11" ht="15" customHeight="1">
      <c r="B84" s="251"/>
      <c r="C84" s="252" t="s">
        <v>1042</v>
      </c>
      <c r="D84" s="252"/>
      <c r="E84" s="252"/>
      <c r="F84" s="253" t="s">
        <v>1031</v>
      </c>
      <c r="G84" s="252"/>
      <c r="H84" s="252" t="s">
        <v>1043</v>
      </c>
      <c r="I84" s="252" t="s">
        <v>1027</v>
      </c>
      <c r="J84" s="252">
        <v>20</v>
      </c>
      <c r="K84" s="242"/>
    </row>
    <row r="85" spans="2:11" ht="15" customHeight="1">
      <c r="B85" s="251"/>
      <c r="C85" s="231" t="s">
        <v>1044</v>
      </c>
      <c r="D85" s="231"/>
      <c r="E85" s="231"/>
      <c r="F85" s="250" t="s">
        <v>1031</v>
      </c>
      <c r="G85" s="249"/>
      <c r="H85" s="231" t="s">
        <v>1045</v>
      </c>
      <c r="I85" s="231" t="s">
        <v>1027</v>
      </c>
      <c r="J85" s="231">
        <v>50</v>
      </c>
      <c r="K85" s="242"/>
    </row>
    <row r="86" spans="2:11" ht="15" customHeight="1">
      <c r="B86" s="251"/>
      <c r="C86" s="231" t="s">
        <v>1046</v>
      </c>
      <c r="D86" s="231"/>
      <c r="E86" s="231"/>
      <c r="F86" s="250" t="s">
        <v>1031</v>
      </c>
      <c r="G86" s="249"/>
      <c r="H86" s="231" t="s">
        <v>1047</v>
      </c>
      <c r="I86" s="231" t="s">
        <v>1027</v>
      </c>
      <c r="J86" s="231">
        <v>20</v>
      </c>
      <c r="K86" s="242"/>
    </row>
    <row r="87" spans="2:11" ht="15" customHeight="1">
      <c r="B87" s="251"/>
      <c r="C87" s="231" t="s">
        <v>1048</v>
      </c>
      <c r="D87" s="231"/>
      <c r="E87" s="231"/>
      <c r="F87" s="250" t="s">
        <v>1031</v>
      </c>
      <c r="G87" s="249"/>
      <c r="H87" s="231" t="s">
        <v>1049</v>
      </c>
      <c r="I87" s="231" t="s">
        <v>1027</v>
      </c>
      <c r="J87" s="231">
        <v>20</v>
      </c>
      <c r="K87" s="242"/>
    </row>
    <row r="88" spans="2:11" ht="15" customHeight="1">
      <c r="B88" s="251"/>
      <c r="C88" s="231" t="s">
        <v>1050</v>
      </c>
      <c r="D88" s="231"/>
      <c r="E88" s="231"/>
      <c r="F88" s="250" t="s">
        <v>1031</v>
      </c>
      <c r="G88" s="249"/>
      <c r="H88" s="231" t="s">
        <v>1051</v>
      </c>
      <c r="I88" s="231" t="s">
        <v>1027</v>
      </c>
      <c r="J88" s="231">
        <v>50</v>
      </c>
      <c r="K88" s="242"/>
    </row>
    <row r="89" spans="2:11" ht="15" customHeight="1">
      <c r="B89" s="251"/>
      <c r="C89" s="231" t="s">
        <v>1052</v>
      </c>
      <c r="D89" s="231"/>
      <c r="E89" s="231"/>
      <c r="F89" s="250" t="s">
        <v>1031</v>
      </c>
      <c r="G89" s="249"/>
      <c r="H89" s="231" t="s">
        <v>1052</v>
      </c>
      <c r="I89" s="231" t="s">
        <v>1027</v>
      </c>
      <c r="J89" s="231">
        <v>50</v>
      </c>
      <c r="K89" s="242"/>
    </row>
    <row r="90" spans="2:11" ht="15" customHeight="1">
      <c r="B90" s="251"/>
      <c r="C90" s="231" t="s">
        <v>117</v>
      </c>
      <c r="D90" s="231"/>
      <c r="E90" s="231"/>
      <c r="F90" s="250" t="s">
        <v>1031</v>
      </c>
      <c r="G90" s="249"/>
      <c r="H90" s="231" t="s">
        <v>1053</v>
      </c>
      <c r="I90" s="231" t="s">
        <v>1027</v>
      </c>
      <c r="J90" s="231">
        <v>255</v>
      </c>
      <c r="K90" s="242"/>
    </row>
    <row r="91" spans="2:11" ht="15" customHeight="1">
      <c r="B91" s="251"/>
      <c r="C91" s="231" t="s">
        <v>1054</v>
      </c>
      <c r="D91" s="231"/>
      <c r="E91" s="231"/>
      <c r="F91" s="250" t="s">
        <v>1025</v>
      </c>
      <c r="G91" s="249"/>
      <c r="H91" s="231" t="s">
        <v>1055</v>
      </c>
      <c r="I91" s="231" t="s">
        <v>1056</v>
      </c>
      <c r="J91" s="231"/>
      <c r="K91" s="242"/>
    </row>
    <row r="92" spans="2:11" ht="15" customHeight="1">
      <c r="B92" s="251"/>
      <c r="C92" s="231" t="s">
        <v>1057</v>
      </c>
      <c r="D92" s="231"/>
      <c r="E92" s="231"/>
      <c r="F92" s="250" t="s">
        <v>1025</v>
      </c>
      <c r="G92" s="249"/>
      <c r="H92" s="231" t="s">
        <v>1058</v>
      </c>
      <c r="I92" s="231" t="s">
        <v>1059</v>
      </c>
      <c r="J92" s="231"/>
      <c r="K92" s="242"/>
    </row>
    <row r="93" spans="2:11" ht="15" customHeight="1">
      <c r="B93" s="251"/>
      <c r="C93" s="231" t="s">
        <v>1060</v>
      </c>
      <c r="D93" s="231"/>
      <c r="E93" s="231"/>
      <c r="F93" s="250" t="s">
        <v>1025</v>
      </c>
      <c r="G93" s="249"/>
      <c r="H93" s="231" t="s">
        <v>1060</v>
      </c>
      <c r="I93" s="231" t="s">
        <v>1059</v>
      </c>
      <c r="J93" s="231"/>
      <c r="K93" s="242"/>
    </row>
    <row r="94" spans="2:11" ht="15" customHeight="1">
      <c r="B94" s="251"/>
      <c r="C94" s="231" t="s">
        <v>35</v>
      </c>
      <c r="D94" s="231"/>
      <c r="E94" s="231"/>
      <c r="F94" s="250" t="s">
        <v>1025</v>
      </c>
      <c r="G94" s="249"/>
      <c r="H94" s="231" t="s">
        <v>1061</v>
      </c>
      <c r="I94" s="231" t="s">
        <v>1059</v>
      </c>
      <c r="J94" s="231"/>
      <c r="K94" s="242"/>
    </row>
    <row r="95" spans="2:11" ht="15" customHeight="1">
      <c r="B95" s="251"/>
      <c r="C95" s="231" t="s">
        <v>45</v>
      </c>
      <c r="D95" s="231"/>
      <c r="E95" s="231"/>
      <c r="F95" s="250" t="s">
        <v>1025</v>
      </c>
      <c r="G95" s="249"/>
      <c r="H95" s="231" t="s">
        <v>1062</v>
      </c>
      <c r="I95" s="231" t="s">
        <v>1059</v>
      </c>
      <c r="J95" s="231"/>
      <c r="K95" s="242"/>
    </row>
    <row r="96" spans="2:11" ht="15" customHeight="1">
      <c r="B96" s="254"/>
      <c r="C96" s="255"/>
      <c r="D96" s="255"/>
      <c r="E96" s="255"/>
      <c r="F96" s="255"/>
      <c r="G96" s="255"/>
      <c r="H96" s="255"/>
      <c r="I96" s="255"/>
      <c r="J96" s="255"/>
      <c r="K96" s="256"/>
    </row>
    <row r="97" spans="2:11" ht="18.75" customHeight="1">
      <c r="B97" s="257"/>
      <c r="C97" s="258"/>
      <c r="D97" s="258"/>
      <c r="E97" s="258"/>
      <c r="F97" s="258"/>
      <c r="G97" s="258"/>
      <c r="H97" s="258"/>
      <c r="I97" s="258"/>
      <c r="J97" s="258"/>
      <c r="K97" s="257"/>
    </row>
    <row r="98" spans="2:11" ht="18.75" customHeight="1">
      <c r="B98" s="237"/>
      <c r="C98" s="237"/>
      <c r="D98" s="237"/>
      <c r="E98" s="237"/>
      <c r="F98" s="237"/>
      <c r="G98" s="237"/>
      <c r="H98" s="237"/>
      <c r="I98" s="237"/>
      <c r="J98" s="237"/>
      <c r="K98" s="237"/>
    </row>
    <row r="99" spans="2:11" ht="7.5" customHeight="1">
      <c r="B99" s="238"/>
      <c r="C99" s="239"/>
      <c r="D99" s="239"/>
      <c r="E99" s="239"/>
      <c r="F99" s="239"/>
      <c r="G99" s="239"/>
      <c r="H99" s="239"/>
      <c r="I99" s="239"/>
      <c r="J99" s="239"/>
      <c r="K99" s="240"/>
    </row>
    <row r="100" spans="2:11" ht="45" customHeight="1">
      <c r="B100" s="241"/>
      <c r="C100" s="346" t="s">
        <v>1063</v>
      </c>
      <c r="D100" s="346"/>
      <c r="E100" s="346"/>
      <c r="F100" s="346"/>
      <c r="G100" s="346"/>
      <c r="H100" s="346"/>
      <c r="I100" s="346"/>
      <c r="J100" s="346"/>
      <c r="K100" s="242"/>
    </row>
    <row r="101" spans="2:11" ht="17.25" customHeight="1">
      <c r="B101" s="241"/>
      <c r="C101" s="243" t="s">
        <v>1019</v>
      </c>
      <c r="D101" s="243"/>
      <c r="E101" s="243"/>
      <c r="F101" s="243" t="s">
        <v>1020</v>
      </c>
      <c r="G101" s="244"/>
      <c r="H101" s="243" t="s">
        <v>112</v>
      </c>
      <c r="I101" s="243" t="s">
        <v>54</v>
      </c>
      <c r="J101" s="243" t="s">
        <v>1021</v>
      </c>
      <c r="K101" s="242"/>
    </row>
    <row r="102" spans="2:11" ht="17.25" customHeight="1">
      <c r="B102" s="241"/>
      <c r="C102" s="245" t="s">
        <v>1022</v>
      </c>
      <c r="D102" s="245"/>
      <c r="E102" s="245"/>
      <c r="F102" s="246" t="s">
        <v>1023</v>
      </c>
      <c r="G102" s="247"/>
      <c r="H102" s="245"/>
      <c r="I102" s="245"/>
      <c r="J102" s="245" t="s">
        <v>1024</v>
      </c>
      <c r="K102" s="242"/>
    </row>
    <row r="103" spans="2:11" ht="5.25" customHeight="1">
      <c r="B103" s="241"/>
      <c r="C103" s="243"/>
      <c r="D103" s="243"/>
      <c r="E103" s="243"/>
      <c r="F103" s="243"/>
      <c r="G103" s="259"/>
      <c r="H103" s="243"/>
      <c r="I103" s="243"/>
      <c r="J103" s="243"/>
      <c r="K103" s="242"/>
    </row>
    <row r="104" spans="2:11" ht="15" customHeight="1">
      <c r="B104" s="241"/>
      <c r="C104" s="231" t="s">
        <v>50</v>
      </c>
      <c r="D104" s="248"/>
      <c r="E104" s="248"/>
      <c r="F104" s="250" t="s">
        <v>1025</v>
      </c>
      <c r="G104" s="259"/>
      <c r="H104" s="231" t="s">
        <v>1064</v>
      </c>
      <c r="I104" s="231" t="s">
        <v>1027</v>
      </c>
      <c r="J104" s="231">
        <v>20</v>
      </c>
      <c r="K104" s="242"/>
    </row>
    <row r="105" spans="2:11" ht="15" customHeight="1">
      <c r="B105" s="241"/>
      <c r="C105" s="231" t="s">
        <v>1028</v>
      </c>
      <c r="D105" s="231"/>
      <c r="E105" s="231"/>
      <c r="F105" s="250" t="s">
        <v>1025</v>
      </c>
      <c r="G105" s="231"/>
      <c r="H105" s="231" t="s">
        <v>1064</v>
      </c>
      <c r="I105" s="231" t="s">
        <v>1027</v>
      </c>
      <c r="J105" s="231">
        <v>120</v>
      </c>
      <c r="K105" s="242"/>
    </row>
    <row r="106" spans="2:11" ht="15" customHeight="1">
      <c r="B106" s="251"/>
      <c r="C106" s="231" t="s">
        <v>1030</v>
      </c>
      <c r="D106" s="231"/>
      <c r="E106" s="231"/>
      <c r="F106" s="250" t="s">
        <v>1031</v>
      </c>
      <c r="G106" s="231"/>
      <c r="H106" s="231" t="s">
        <v>1064</v>
      </c>
      <c r="I106" s="231" t="s">
        <v>1027</v>
      </c>
      <c r="J106" s="231">
        <v>50</v>
      </c>
      <c r="K106" s="242"/>
    </row>
    <row r="107" spans="2:11" ht="15" customHeight="1">
      <c r="B107" s="251"/>
      <c r="C107" s="231" t="s">
        <v>1033</v>
      </c>
      <c r="D107" s="231"/>
      <c r="E107" s="231"/>
      <c r="F107" s="250" t="s">
        <v>1025</v>
      </c>
      <c r="G107" s="231"/>
      <c r="H107" s="231" t="s">
        <v>1064</v>
      </c>
      <c r="I107" s="231" t="s">
        <v>1035</v>
      </c>
      <c r="J107" s="231"/>
      <c r="K107" s="242"/>
    </row>
    <row r="108" spans="2:11" ht="15" customHeight="1">
      <c r="B108" s="251"/>
      <c r="C108" s="231" t="s">
        <v>1044</v>
      </c>
      <c r="D108" s="231"/>
      <c r="E108" s="231"/>
      <c r="F108" s="250" t="s">
        <v>1031</v>
      </c>
      <c r="G108" s="231"/>
      <c r="H108" s="231" t="s">
        <v>1064</v>
      </c>
      <c r="I108" s="231" t="s">
        <v>1027</v>
      </c>
      <c r="J108" s="231">
        <v>50</v>
      </c>
      <c r="K108" s="242"/>
    </row>
    <row r="109" spans="2:11" ht="15" customHeight="1">
      <c r="B109" s="251"/>
      <c r="C109" s="231" t="s">
        <v>1052</v>
      </c>
      <c r="D109" s="231"/>
      <c r="E109" s="231"/>
      <c r="F109" s="250" t="s">
        <v>1031</v>
      </c>
      <c r="G109" s="231"/>
      <c r="H109" s="231" t="s">
        <v>1064</v>
      </c>
      <c r="I109" s="231" t="s">
        <v>1027</v>
      </c>
      <c r="J109" s="231">
        <v>50</v>
      </c>
      <c r="K109" s="242"/>
    </row>
    <row r="110" spans="2:11" ht="15" customHeight="1">
      <c r="B110" s="251"/>
      <c r="C110" s="231" t="s">
        <v>1050</v>
      </c>
      <c r="D110" s="231"/>
      <c r="E110" s="231"/>
      <c r="F110" s="250" t="s">
        <v>1031</v>
      </c>
      <c r="G110" s="231"/>
      <c r="H110" s="231" t="s">
        <v>1064</v>
      </c>
      <c r="I110" s="231" t="s">
        <v>1027</v>
      </c>
      <c r="J110" s="231">
        <v>50</v>
      </c>
      <c r="K110" s="242"/>
    </row>
    <row r="111" spans="2:11" ht="15" customHeight="1">
      <c r="B111" s="251"/>
      <c r="C111" s="231" t="s">
        <v>50</v>
      </c>
      <c r="D111" s="231"/>
      <c r="E111" s="231"/>
      <c r="F111" s="250" t="s">
        <v>1025</v>
      </c>
      <c r="G111" s="231"/>
      <c r="H111" s="231" t="s">
        <v>1065</v>
      </c>
      <c r="I111" s="231" t="s">
        <v>1027</v>
      </c>
      <c r="J111" s="231">
        <v>20</v>
      </c>
      <c r="K111" s="242"/>
    </row>
    <row r="112" spans="2:11" ht="15" customHeight="1">
      <c r="B112" s="251"/>
      <c r="C112" s="231" t="s">
        <v>1066</v>
      </c>
      <c r="D112" s="231"/>
      <c r="E112" s="231"/>
      <c r="F112" s="250" t="s">
        <v>1025</v>
      </c>
      <c r="G112" s="231"/>
      <c r="H112" s="231" t="s">
        <v>1067</v>
      </c>
      <c r="I112" s="231" t="s">
        <v>1027</v>
      </c>
      <c r="J112" s="231">
        <v>120</v>
      </c>
      <c r="K112" s="242"/>
    </row>
    <row r="113" spans="2:11" ht="15" customHeight="1">
      <c r="B113" s="251"/>
      <c r="C113" s="231" t="s">
        <v>35</v>
      </c>
      <c r="D113" s="231"/>
      <c r="E113" s="231"/>
      <c r="F113" s="250" t="s">
        <v>1025</v>
      </c>
      <c r="G113" s="231"/>
      <c r="H113" s="231" t="s">
        <v>1068</v>
      </c>
      <c r="I113" s="231" t="s">
        <v>1059</v>
      </c>
      <c r="J113" s="231"/>
      <c r="K113" s="242"/>
    </row>
    <row r="114" spans="2:11" ht="15" customHeight="1">
      <c r="B114" s="251"/>
      <c r="C114" s="231" t="s">
        <v>45</v>
      </c>
      <c r="D114" s="231"/>
      <c r="E114" s="231"/>
      <c r="F114" s="250" t="s">
        <v>1025</v>
      </c>
      <c r="G114" s="231"/>
      <c r="H114" s="231" t="s">
        <v>1069</v>
      </c>
      <c r="I114" s="231" t="s">
        <v>1059</v>
      </c>
      <c r="J114" s="231"/>
      <c r="K114" s="242"/>
    </row>
    <row r="115" spans="2:11" ht="15" customHeight="1">
      <c r="B115" s="251"/>
      <c r="C115" s="231" t="s">
        <v>54</v>
      </c>
      <c r="D115" s="231"/>
      <c r="E115" s="231"/>
      <c r="F115" s="250" t="s">
        <v>1025</v>
      </c>
      <c r="G115" s="231"/>
      <c r="H115" s="231" t="s">
        <v>1070</v>
      </c>
      <c r="I115" s="231" t="s">
        <v>1071</v>
      </c>
      <c r="J115" s="231"/>
      <c r="K115" s="242"/>
    </row>
    <row r="116" spans="2:11" ht="15" customHeight="1">
      <c r="B116" s="254"/>
      <c r="C116" s="260"/>
      <c r="D116" s="260"/>
      <c r="E116" s="260"/>
      <c r="F116" s="260"/>
      <c r="G116" s="260"/>
      <c r="H116" s="260"/>
      <c r="I116" s="260"/>
      <c r="J116" s="260"/>
      <c r="K116" s="256"/>
    </row>
    <row r="117" spans="2:11" ht="18.75" customHeight="1">
      <c r="B117" s="261"/>
      <c r="C117" s="227"/>
      <c r="D117" s="227"/>
      <c r="E117" s="227"/>
      <c r="F117" s="262"/>
      <c r="G117" s="227"/>
      <c r="H117" s="227"/>
      <c r="I117" s="227"/>
      <c r="J117" s="227"/>
      <c r="K117" s="261"/>
    </row>
    <row r="118" spans="2:11" ht="18.75" customHeight="1">
      <c r="B118" s="237"/>
      <c r="C118" s="237"/>
      <c r="D118" s="237"/>
      <c r="E118" s="237"/>
      <c r="F118" s="237"/>
      <c r="G118" s="237"/>
      <c r="H118" s="237"/>
      <c r="I118" s="237"/>
      <c r="J118" s="237"/>
      <c r="K118" s="237"/>
    </row>
    <row r="119" spans="2:11" ht="7.5" customHeight="1">
      <c r="B119" s="263"/>
      <c r="C119" s="264"/>
      <c r="D119" s="264"/>
      <c r="E119" s="264"/>
      <c r="F119" s="264"/>
      <c r="G119" s="264"/>
      <c r="H119" s="264"/>
      <c r="I119" s="264"/>
      <c r="J119" s="264"/>
      <c r="K119" s="265"/>
    </row>
    <row r="120" spans="2:11" ht="45" customHeight="1">
      <c r="B120" s="266"/>
      <c r="C120" s="345" t="s">
        <v>1072</v>
      </c>
      <c r="D120" s="345"/>
      <c r="E120" s="345"/>
      <c r="F120" s="345"/>
      <c r="G120" s="345"/>
      <c r="H120" s="345"/>
      <c r="I120" s="345"/>
      <c r="J120" s="345"/>
      <c r="K120" s="267"/>
    </row>
    <row r="121" spans="2:11" ht="17.25" customHeight="1">
      <c r="B121" s="268"/>
      <c r="C121" s="243" t="s">
        <v>1019</v>
      </c>
      <c r="D121" s="243"/>
      <c r="E121" s="243"/>
      <c r="F121" s="243" t="s">
        <v>1020</v>
      </c>
      <c r="G121" s="244"/>
      <c r="H121" s="243" t="s">
        <v>112</v>
      </c>
      <c r="I121" s="243" t="s">
        <v>54</v>
      </c>
      <c r="J121" s="243" t="s">
        <v>1021</v>
      </c>
      <c r="K121" s="269"/>
    </row>
    <row r="122" spans="2:11" ht="17.25" customHeight="1">
      <c r="B122" s="268"/>
      <c r="C122" s="245" t="s">
        <v>1022</v>
      </c>
      <c r="D122" s="245"/>
      <c r="E122" s="245"/>
      <c r="F122" s="246" t="s">
        <v>1023</v>
      </c>
      <c r="G122" s="247"/>
      <c r="H122" s="245"/>
      <c r="I122" s="245"/>
      <c r="J122" s="245" t="s">
        <v>1024</v>
      </c>
      <c r="K122" s="269"/>
    </row>
    <row r="123" spans="2:11" ht="5.25" customHeight="1">
      <c r="B123" s="270"/>
      <c r="C123" s="248"/>
      <c r="D123" s="248"/>
      <c r="E123" s="248"/>
      <c r="F123" s="248"/>
      <c r="G123" s="231"/>
      <c r="H123" s="248"/>
      <c r="I123" s="248"/>
      <c r="J123" s="248"/>
      <c r="K123" s="271"/>
    </row>
    <row r="124" spans="2:11" ht="15" customHeight="1">
      <c r="B124" s="270"/>
      <c r="C124" s="231" t="s">
        <v>1028</v>
      </c>
      <c r="D124" s="248"/>
      <c r="E124" s="248"/>
      <c r="F124" s="250" t="s">
        <v>1025</v>
      </c>
      <c r="G124" s="231"/>
      <c r="H124" s="231" t="s">
        <v>1064</v>
      </c>
      <c r="I124" s="231" t="s">
        <v>1027</v>
      </c>
      <c r="J124" s="231">
        <v>120</v>
      </c>
      <c r="K124" s="272"/>
    </row>
    <row r="125" spans="2:11" ht="15" customHeight="1">
      <c r="B125" s="270"/>
      <c r="C125" s="231" t="s">
        <v>1073</v>
      </c>
      <c r="D125" s="231"/>
      <c r="E125" s="231"/>
      <c r="F125" s="250" t="s">
        <v>1025</v>
      </c>
      <c r="G125" s="231"/>
      <c r="H125" s="231" t="s">
        <v>1074</v>
      </c>
      <c r="I125" s="231" t="s">
        <v>1027</v>
      </c>
      <c r="J125" s="231" t="s">
        <v>1075</v>
      </c>
      <c r="K125" s="272"/>
    </row>
    <row r="126" spans="2:11" ht="15" customHeight="1">
      <c r="B126" s="270"/>
      <c r="C126" s="231" t="s">
        <v>974</v>
      </c>
      <c r="D126" s="231"/>
      <c r="E126" s="231"/>
      <c r="F126" s="250" t="s">
        <v>1025</v>
      </c>
      <c r="G126" s="231"/>
      <c r="H126" s="231" t="s">
        <v>1076</v>
      </c>
      <c r="I126" s="231" t="s">
        <v>1027</v>
      </c>
      <c r="J126" s="231" t="s">
        <v>1075</v>
      </c>
      <c r="K126" s="272"/>
    </row>
    <row r="127" spans="2:11" ht="15" customHeight="1">
      <c r="B127" s="270"/>
      <c r="C127" s="231" t="s">
        <v>1036</v>
      </c>
      <c r="D127" s="231"/>
      <c r="E127" s="231"/>
      <c r="F127" s="250" t="s">
        <v>1031</v>
      </c>
      <c r="G127" s="231"/>
      <c r="H127" s="231" t="s">
        <v>1037</v>
      </c>
      <c r="I127" s="231" t="s">
        <v>1027</v>
      </c>
      <c r="J127" s="231">
        <v>15</v>
      </c>
      <c r="K127" s="272"/>
    </row>
    <row r="128" spans="2:11" ht="15" customHeight="1">
      <c r="B128" s="270"/>
      <c r="C128" s="252" t="s">
        <v>1038</v>
      </c>
      <c r="D128" s="252"/>
      <c r="E128" s="252"/>
      <c r="F128" s="253" t="s">
        <v>1031</v>
      </c>
      <c r="G128" s="252"/>
      <c r="H128" s="252" t="s">
        <v>1039</v>
      </c>
      <c r="I128" s="252" t="s">
        <v>1027</v>
      </c>
      <c r="J128" s="252">
        <v>15</v>
      </c>
      <c r="K128" s="272"/>
    </row>
    <row r="129" spans="2:11" ht="15" customHeight="1">
      <c r="B129" s="270"/>
      <c r="C129" s="252" t="s">
        <v>1040</v>
      </c>
      <c r="D129" s="252"/>
      <c r="E129" s="252"/>
      <c r="F129" s="253" t="s">
        <v>1031</v>
      </c>
      <c r="G129" s="252"/>
      <c r="H129" s="252" t="s">
        <v>1041</v>
      </c>
      <c r="I129" s="252" t="s">
        <v>1027</v>
      </c>
      <c r="J129" s="252">
        <v>20</v>
      </c>
      <c r="K129" s="272"/>
    </row>
    <row r="130" spans="2:11" ht="15" customHeight="1">
      <c r="B130" s="270"/>
      <c r="C130" s="252" t="s">
        <v>1042</v>
      </c>
      <c r="D130" s="252"/>
      <c r="E130" s="252"/>
      <c r="F130" s="253" t="s">
        <v>1031</v>
      </c>
      <c r="G130" s="252"/>
      <c r="H130" s="252" t="s">
        <v>1043</v>
      </c>
      <c r="I130" s="252" t="s">
        <v>1027</v>
      </c>
      <c r="J130" s="252">
        <v>20</v>
      </c>
      <c r="K130" s="272"/>
    </row>
    <row r="131" spans="2:11" ht="15" customHeight="1">
      <c r="B131" s="270"/>
      <c r="C131" s="231" t="s">
        <v>1030</v>
      </c>
      <c r="D131" s="231"/>
      <c r="E131" s="231"/>
      <c r="F131" s="250" t="s">
        <v>1031</v>
      </c>
      <c r="G131" s="231"/>
      <c r="H131" s="231" t="s">
        <v>1064</v>
      </c>
      <c r="I131" s="231" t="s">
        <v>1027</v>
      </c>
      <c r="J131" s="231">
        <v>50</v>
      </c>
      <c r="K131" s="272"/>
    </row>
    <row r="132" spans="2:11" ht="15" customHeight="1">
      <c r="B132" s="270"/>
      <c r="C132" s="231" t="s">
        <v>1044</v>
      </c>
      <c r="D132" s="231"/>
      <c r="E132" s="231"/>
      <c r="F132" s="250" t="s">
        <v>1031</v>
      </c>
      <c r="G132" s="231"/>
      <c r="H132" s="231" t="s">
        <v>1064</v>
      </c>
      <c r="I132" s="231" t="s">
        <v>1027</v>
      </c>
      <c r="J132" s="231">
        <v>50</v>
      </c>
      <c r="K132" s="272"/>
    </row>
    <row r="133" spans="2:11" ht="15" customHeight="1">
      <c r="B133" s="270"/>
      <c r="C133" s="231" t="s">
        <v>1050</v>
      </c>
      <c r="D133" s="231"/>
      <c r="E133" s="231"/>
      <c r="F133" s="250" t="s">
        <v>1031</v>
      </c>
      <c r="G133" s="231"/>
      <c r="H133" s="231" t="s">
        <v>1064</v>
      </c>
      <c r="I133" s="231" t="s">
        <v>1027</v>
      </c>
      <c r="J133" s="231">
        <v>50</v>
      </c>
      <c r="K133" s="272"/>
    </row>
    <row r="134" spans="2:11" ht="15" customHeight="1">
      <c r="B134" s="270"/>
      <c r="C134" s="231" t="s">
        <v>1052</v>
      </c>
      <c r="D134" s="231"/>
      <c r="E134" s="231"/>
      <c r="F134" s="250" t="s">
        <v>1031</v>
      </c>
      <c r="G134" s="231"/>
      <c r="H134" s="231" t="s">
        <v>1064</v>
      </c>
      <c r="I134" s="231" t="s">
        <v>1027</v>
      </c>
      <c r="J134" s="231">
        <v>50</v>
      </c>
      <c r="K134" s="272"/>
    </row>
    <row r="135" spans="2:11" ht="15" customHeight="1">
      <c r="B135" s="270"/>
      <c r="C135" s="231" t="s">
        <v>117</v>
      </c>
      <c r="D135" s="231"/>
      <c r="E135" s="231"/>
      <c r="F135" s="250" t="s">
        <v>1031</v>
      </c>
      <c r="G135" s="231"/>
      <c r="H135" s="231" t="s">
        <v>1077</v>
      </c>
      <c r="I135" s="231" t="s">
        <v>1027</v>
      </c>
      <c r="J135" s="231">
        <v>255</v>
      </c>
      <c r="K135" s="272"/>
    </row>
    <row r="136" spans="2:11" ht="15" customHeight="1">
      <c r="B136" s="270"/>
      <c r="C136" s="231" t="s">
        <v>1054</v>
      </c>
      <c r="D136" s="231"/>
      <c r="E136" s="231"/>
      <c r="F136" s="250" t="s">
        <v>1025</v>
      </c>
      <c r="G136" s="231"/>
      <c r="H136" s="231" t="s">
        <v>1078</v>
      </c>
      <c r="I136" s="231" t="s">
        <v>1056</v>
      </c>
      <c r="J136" s="231"/>
      <c r="K136" s="272"/>
    </row>
    <row r="137" spans="2:11" ht="15" customHeight="1">
      <c r="B137" s="270"/>
      <c r="C137" s="231" t="s">
        <v>1057</v>
      </c>
      <c r="D137" s="231"/>
      <c r="E137" s="231"/>
      <c r="F137" s="250" t="s">
        <v>1025</v>
      </c>
      <c r="G137" s="231"/>
      <c r="H137" s="231" t="s">
        <v>1079</v>
      </c>
      <c r="I137" s="231" t="s">
        <v>1059</v>
      </c>
      <c r="J137" s="231"/>
      <c r="K137" s="272"/>
    </row>
    <row r="138" spans="2:11" ht="15" customHeight="1">
      <c r="B138" s="270"/>
      <c r="C138" s="231" t="s">
        <v>1060</v>
      </c>
      <c r="D138" s="231"/>
      <c r="E138" s="231"/>
      <c r="F138" s="250" t="s">
        <v>1025</v>
      </c>
      <c r="G138" s="231"/>
      <c r="H138" s="231" t="s">
        <v>1060</v>
      </c>
      <c r="I138" s="231" t="s">
        <v>1059</v>
      </c>
      <c r="J138" s="231"/>
      <c r="K138" s="272"/>
    </row>
    <row r="139" spans="2:11" ht="15" customHeight="1">
      <c r="B139" s="270"/>
      <c r="C139" s="231" t="s">
        <v>35</v>
      </c>
      <c r="D139" s="231"/>
      <c r="E139" s="231"/>
      <c r="F139" s="250" t="s">
        <v>1025</v>
      </c>
      <c r="G139" s="231"/>
      <c r="H139" s="231" t="s">
        <v>1080</v>
      </c>
      <c r="I139" s="231" t="s">
        <v>1059</v>
      </c>
      <c r="J139" s="231"/>
      <c r="K139" s="272"/>
    </row>
    <row r="140" spans="2:11" ht="15" customHeight="1">
      <c r="B140" s="270"/>
      <c r="C140" s="231" t="s">
        <v>1081</v>
      </c>
      <c r="D140" s="231"/>
      <c r="E140" s="231"/>
      <c r="F140" s="250" t="s">
        <v>1025</v>
      </c>
      <c r="G140" s="231"/>
      <c r="H140" s="231" t="s">
        <v>1082</v>
      </c>
      <c r="I140" s="231" t="s">
        <v>1059</v>
      </c>
      <c r="J140" s="231"/>
      <c r="K140" s="272"/>
    </row>
    <row r="141" spans="2:11" ht="15" customHeight="1">
      <c r="B141" s="273"/>
      <c r="C141" s="274"/>
      <c r="D141" s="274"/>
      <c r="E141" s="274"/>
      <c r="F141" s="274"/>
      <c r="G141" s="274"/>
      <c r="H141" s="274"/>
      <c r="I141" s="274"/>
      <c r="J141" s="274"/>
      <c r="K141" s="275"/>
    </row>
    <row r="142" spans="2:11" ht="18.75" customHeight="1">
      <c r="B142" s="227"/>
      <c r="C142" s="227"/>
      <c r="D142" s="227"/>
      <c r="E142" s="227"/>
      <c r="F142" s="262"/>
      <c r="G142" s="227"/>
      <c r="H142" s="227"/>
      <c r="I142" s="227"/>
      <c r="J142" s="227"/>
      <c r="K142" s="227"/>
    </row>
    <row r="143" spans="2:11" ht="18.75" customHeight="1">
      <c r="B143" s="237"/>
      <c r="C143" s="237"/>
      <c r="D143" s="237"/>
      <c r="E143" s="237"/>
      <c r="F143" s="237"/>
      <c r="G143" s="237"/>
      <c r="H143" s="237"/>
      <c r="I143" s="237"/>
      <c r="J143" s="237"/>
      <c r="K143" s="237"/>
    </row>
    <row r="144" spans="2:11" ht="7.5" customHeight="1">
      <c r="B144" s="238"/>
      <c r="C144" s="239"/>
      <c r="D144" s="239"/>
      <c r="E144" s="239"/>
      <c r="F144" s="239"/>
      <c r="G144" s="239"/>
      <c r="H144" s="239"/>
      <c r="I144" s="239"/>
      <c r="J144" s="239"/>
      <c r="K144" s="240"/>
    </row>
    <row r="145" spans="2:11" ht="45" customHeight="1">
      <c r="B145" s="241"/>
      <c r="C145" s="346" t="s">
        <v>1083</v>
      </c>
      <c r="D145" s="346"/>
      <c r="E145" s="346"/>
      <c r="F145" s="346"/>
      <c r="G145" s="346"/>
      <c r="H145" s="346"/>
      <c r="I145" s="346"/>
      <c r="J145" s="346"/>
      <c r="K145" s="242"/>
    </row>
    <row r="146" spans="2:11" ht="17.25" customHeight="1">
      <c r="B146" s="241"/>
      <c r="C146" s="243" t="s">
        <v>1019</v>
      </c>
      <c r="D146" s="243"/>
      <c r="E146" s="243"/>
      <c r="F146" s="243" t="s">
        <v>1020</v>
      </c>
      <c r="G146" s="244"/>
      <c r="H146" s="243" t="s">
        <v>112</v>
      </c>
      <c r="I146" s="243" t="s">
        <v>54</v>
      </c>
      <c r="J146" s="243" t="s">
        <v>1021</v>
      </c>
      <c r="K146" s="242"/>
    </row>
    <row r="147" spans="2:11" ht="17.25" customHeight="1">
      <c r="B147" s="241"/>
      <c r="C147" s="245" t="s">
        <v>1022</v>
      </c>
      <c r="D147" s="245"/>
      <c r="E147" s="245"/>
      <c r="F147" s="246" t="s">
        <v>1023</v>
      </c>
      <c r="G147" s="247"/>
      <c r="H147" s="245"/>
      <c r="I147" s="245"/>
      <c r="J147" s="245" t="s">
        <v>1024</v>
      </c>
      <c r="K147" s="242"/>
    </row>
    <row r="148" spans="2:11" ht="5.25" customHeight="1">
      <c r="B148" s="251"/>
      <c r="C148" s="248"/>
      <c r="D148" s="248"/>
      <c r="E148" s="248"/>
      <c r="F148" s="248"/>
      <c r="G148" s="249"/>
      <c r="H148" s="248"/>
      <c r="I148" s="248"/>
      <c r="J148" s="248"/>
      <c r="K148" s="272"/>
    </row>
    <row r="149" spans="2:11" ht="15" customHeight="1">
      <c r="B149" s="251"/>
      <c r="C149" s="276" t="s">
        <v>1028</v>
      </c>
      <c r="D149" s="231"/>
      <c r="E149" s="231"/>
      <c r="F149" s="277" t="s">
        <v>1025</v>
      </c>
      <c r="G149" s="231"/>
      <c r="H149" s="276" t="s">
        <v>1064</v>
      </c>
      <c r="I149" s="276" t="s">
        <v>1027</v>
      </c>
      <c r="J149" s="276">
        <v>120</v>
      </c>
      <c r="K149" s="272"/>
    </row>
    <row r="150" spans="2:11" ht="15" customHeight="1">
      <c r="B150" s="251"/>
      <c r="C150" s="276" t="s">
        <v>1073</v>
      </c>
      <c r="D150" s="231"/>
      <c r="E150" s="231"/>
      <c r="F150" s="277" t="s">
        <v>1025</v>
      </c>
      <c r="G150" s="231"/>
      <c r="H150" s="276" t="s">
        <v>1084</v>
      </c>
      <c r="I150" s="276" t="s">
        <v>1027</v>
      </c>
      <c r="J150" s="276" t="s">
        <v>1075</v>
      </c>
      <c r="K150" s="272"/>
    </row>
    <row r="151" spans="2:11" ht="15" customHeight="1">
      <c r="B151" s="251"/>
      <c r="C151" s="276" t="s">
        <v>974</v>
      </c>
      <c r="D151" s="231"/>
      <c r="E151" s="231"/>
      <c r="F151" s="277" t="s">
        <v>1025</v>
      </c>
      <c r="G151" s="231"/>
      <c r="H151" s="276" t="s">
        <v>1085</v>
      </c>
      <c r="I151" s="276" t="s">
        <v>1027</v>
      </c>
      <c r="J151" s="276" t="s">
        <v>1075</v>
      </c>
      <c r="K151" s="272"/>
    </row>
    <row r="152" spans="2:11" ht="15" customHeight="1">
      <c r="B152" s="251"/>
      <c r="C152" s="276" t="s">
        <v>1030</v>
      </c>
      <c r="D152" s="231"/>
      <c r="E152" s="231"/>
      <c r="F152" s="277" t="s">
        <v>1031</v>
      </c>
      <c r="G152" s="231"/>
      <c r="H152" s="276" t="s">
        <v>1064</v>
      </c>
      <c r="I152" s="276" t="s">
        <v>1027</v>
      </c>
      <c r="J152" s="276">
        <v>50</v>
      </c>
      <c r="K152" s="272"/>
    </row>
    <row r="153" spans="2:11" ht="15" customHeight="1">
      <c r="B153" s="251"/>
      <c r="C153" s="276" t="s">
        <v>1033</v>
      </c>
      <c r="D153" s="231"/>
      <c r="E153" s="231"/>
      <c r="F153" s="277" t="s">
        <v>1025</v>
      </c>
      <c r="G153" s="231"/>
      <c r="H153" s="276" t="s">
        <v>1064</v>
      </c>
      <c r="I153" s="276" t="s">
        <v>1035</v>
      </c>
      <c r="J153" s="276"/>
      <c r="K153" s="272"/>
    </row>
    <row r="154" spans="2:11" ht="15" customHeight="1">
      <c r="B154" s="251"/>
      <c r="C154" s="276" t="s">
        <v>1044</v>
      </c>
      <c r="D154" s="231"/>
      <c r="E154" s="231"/>
      <c r="F154" s="277" t="s">
        <v>1031</v>
      </c>
      <c r="G154" s="231"/>
      <c r="H154" s="276" t="s">
        <v>1064</v>
      </c>
      <c r="I154" s="276" t="s">
        <v>1027</v>
      </c>
      <c r="J154" s="276">
        <v>50</v>
      </c>
      <c r="K154" s="272"/>
    </row>
    <row r="155" spans="2:11" ht="15" customHeight="1">
      <c r="B155" s="251"/>
      <c r="C155" s="276" t="s">
        <v>1052</v>
      </c>
      <c r="D155" s="231"/>
      <c r="E155" s="231"/>
      <c r="F155" s="277" t="s">
        <v>1031</v>
      </c>
      <c r="G155" s="231"/>
      <c r="H155" s="276" t="s">
        <v>1064</v>
      </c>
      <c r="I155" s="276" t="s">
        <v>1027</v>
      </c>
      <c r="J155" s="276">
        <v>50</v>
      </c>
      <c r="K155" s="272"/>
    </row>
    <row r="156" spans="2:11" ht="15" customHeight="1">
      <c r="B156" s="251"/>
      <c r="C156" s="276" t="s">
        <v>1050</v>
      </c>
      <c r="D156" s="231"/>
      <c r="E156" s="231"/>
      <c r="F156" s="277" t="s">
        <v>1031</v>
      </c>
      <c r="G156" s="231"/>
      <c r="H156" s="276" t="s">
        <v>1064</v>
      </c>
      <c r="I156" s="276" t="s">
        <v>1027</v>
      </c>
      <c r="J156" s="276">
        <v>50</v>
      </c>
      <c r="K156" s="272"/>
    </row>
    <row r="157" spans="2:11" ht="15" customHeight="1">
      <c r="B157" s="251"/>
      <c r="C157" s="276" t="s">
        <v>92</v>
      </c>
      <c r="D157" s="231"/>
      <c r="E157" s="231"/>
      <c r="F157" s="277" t="s">
        <v>1025</v>
      </c>
      <c r="G157" s="231"/>
      <c r="H157" s="276" t="s">
        <v>1086</v>
      </c>
      <c r="I157" s="276" t="s">
        <v>1027</v>
      </c>
      <c r="J157" s="276" t="s">
        <v>1087</v>
      </c>
      <c r="K157" s="272"/>
    </row>
    <row r="158" spans="2:11" ht="15" customHeight="1">
      <c r="B158" s="251"/>
      <c r="C158" s="276" t="s">
        <v>1088</v>
      </c>
      <c r="D158" s="231"/>
      <c r="E158" s="231"/>
      <c r="F158" s="277" t="s">
        <v>1025</v>
      </c>
      <c r="G158" s="231"/>
      <c r="H158" s="276" t="s">
        <v>1089</v>
      </c>
      <c r="I158" s="276" t="s">
        <v>1059</v>
      </c>
      <c r="J158" s="276"/>
      <c r="K158" s="272"/>
    </row>
    <row r="159" spans="2:11" ht="15" customHeight="1">
      <c r="B159" s="278"/>
      <c r="C159" s="260"/>
      <c r="D159" s="260"/>
      <c r="E159" s="260"/>
      <c r="F159" s="260"/>
      <c r="G159" s="260"/>
      <c r="H159" s="260"/>
      <c r="I159" s="260"/>
      <c r="J159" s="260"/>
      <c r="K159" s="279"/>
    </row>
    <row r="160" spans="2:11" ht="18.75" customHeight="1">
      <c r="B160" s="227"/>
      <c r="C160" s="231"/>
      <c r="D160" s="231"/>
      <c r="E160" s="231"/>
      <c r="F160" s="250"/>
      <c r="G160" s="231"/>
      <c r="H160" s="231"/>
      <c r="I160" s="231"/>
      <c r="J160" s="231"/>
      <c r="K160" s="227"/>
    </row>
    <row r="161" spans="2:11" ht="18.75" customHeight="1">
      <c r="B161" s="237"/>
      <c r="C161" s="237"/>
      <c r="D161" s="237"/>
      <c r="E161" s="237"/>
      <c r="F161" s="237"/>
      <c r="G161" s="237"/>
      <c r="H161" s="237"/>
      <c r="I161" s="237"/>
      <c r="J161" s="237"/>
      <c r="K161" s="237"/>
    </row>
    <row r="162" spans="2:11" ht="7.5" customHeight="1">
      <c r="B162" s="219"/>
      <c r="C162" s="220"/>
      <c r="D162" s="220"/>
      <c r="E162" s="220"/>
      <c r="F162" s="220"/>
      <c r="G162" s="220"/>
      <c r="H162" s="220"/>
      <c r="I162" s="220"/>
      <c r="J162" s="220"/>
      <c r="K162" s="221"/>
    </row>
    <row r="163" spans="2:11" ht="45" customHeight="1">
      <c r="B163" s="222"/>
      <c r="C163" s="345" t="s">
        <v>1090</v>
      </c>
      <c r="D163" s="345"/>
      <c r="E163" s="345"/>
      <c r="F163" s="345"/>
      <c r="G163" s="345"/>
      <c r="H163" s="345"/>
      <c r="I163" s="345"/>
      <c r="J163" s="345"/>
      <c r="K163" s="223"/>
    </row>
    <row r="164" spans="2:11" ht="17.25" customHeight="1">
      <c r="B164" s="222"/>
      <c r="C164" s="243" t="s">
        <v>1019</v>
      </c>
      <c r="D164" s="243"/>
      <c r="E164" s="243"/>
      <c r="F164" s="243" t="s">
        <v>1020</v>
      </c>
      <c r="G164" s="280"/>
      <c r="H164" s="281" t="s">
        <v>112</v>
      </c>
      <c r="I164" s="281" t="s">
        <v>54</v>
      </c>
      <c r="J164" s="243" t="s">
        <v>1021</v>
      </c>
      <c r="K164" s="223"/>
    </row>
    <row r="165" spans="2:11" ht="17.25" customHeight="1">
      <c r="B165" s="224"/>
      <c r="C165" s="245" t="s">
        <v>1022</v>
      </c>
      <c r="D165" s="245"/>
      <c r="E165" s="245"/>
      <c r="F165" s="246" t="s">
        <v>1023</v>
      </c>
      <c r="G165" s="282"/>
      <c r="H165" s="283"/>
      <c r="I165" s="283"/>
      <c r="J165" s="245" t="s">
        <v>1024</v>
      </c>
      <c r="K165" s="225"/>
    </row>
    <row r="166" spans="2:11" ht="5.25" customHeight="1">
      <c r="B166" s="251"/>
      <c r="C166" s="248"/>
      <c r="D166" s="248"/>
      <c r="E166" s="248"/>
      <c r="F166" s="248"/>
      <c r="G166" s="249"/>
      <c r="H166" s="248"/>
      <c r="I166" s="248"/>
      <c r="J166" s="248"/>
      <c r="K166" s="272"/>
    </row>
    <row r="167" spans="2:11" ht="15" customHeight="1">
      <c r="B167" s="251"/>
      <c r="C167" s="231" t="s">
        <v>1028</v>
      </c>
      <c r="D167" s="231"/>
      <c r="E167" s="231"/>
      <c r="F167" s="250" t="s">
        <v>1025</v>
      </c>
      <c r="G167" s="231"/>
      <c r="H167" s="231" t="s">
        <v>1064</v>
      </c>
      <c r="I167" s="231" t="s">
        <v>1027</v>
      </c>
      <c r="J167" s="231">
        <v>120</v>
      </c>
      <c r="K167" s="272"/>
    </row>
    <row r="168" spans="2:11" ht="15" customHeight="1">
      <c r="B168" s="251"/>
      <c r="C168" s="231" t="s">
        <v>1073</v>
      </c>
      <c r="D168" s="231"/>
      <c r="E168" s="231"/>
      <c r="F168" s="250" t="s">
        <v>1025</v>
      </c>
      <c r="G168" s="231"/>
      <c r="H168" s="231" t="s">
        <v>1074</v>
      </c>
      <c r="I168" s="231" t="s">
        <v>1027</v>
      </c>
      <c r="J168" s="231" t="s">
        <v>1075</v>
      </c>
      <c r="K168" s="272"/>
    </row>
    <row r="169" spans="2:11" ht="15" customHeight="1">
      <c r="B169" s="251"/>
      <c r="C169" s="231" t="s">
        <v>974</v>
      </c>
      <c r="D169" s="231"/>
      <c r="E169" s="231"/>
      <c r="F169" s="250" t="s">
        <v>1025</v>
      </c>
      <c r="G169" s="231"/>
      <c r="H169" s="231" t="s">
        <v>1091</v>
      </c>
      <c r="I169" s="231" t="s">
        <v>1027</v>
      </c>
      <c r="J169" s="231" t="s">
        <v>1075</v>
      </c>
      <c r="K169" s="272"/>
    </row>
    <row r="170" spans="2:11" ht="15" customHeight="1">
      <c r="B170" s="251"/>
      <c r="C170" s="231" t="s">
        <v>1030</v>
      </c>
      <c r="D170" s="231"/>
      <c r="E170" s="231"/>
      <c r="F170" s="250" t="s">
        <v>1031</v>
      </c>
      <c r="G170" s="231"/>
      <c r="H170" s="231" t="s">
        <v>1091</v>
      </c>
      <c r="I170" s="231" t="s">
        <v>1027</v>
      </c>
      <c r="J170" s="231">
        <v>50</v>
      </c>
      <c r="K170" s="272"/>
    </row>
    <row r="171" spans="2:11" ht="15" customHeight="1">
      <c r="B171" s="251"/>
      <c r="C171" s="231" t="s">
        <v>1033</v>
      </c>
      <c r="D171" s="231"/>
      <c r="E171" s="231"/>
      <c r="F171" s="250" t="s">
        <v>1025</v>
      </c>
      <c r="G171" s="231"/>
      <c r="H171" s="231" t="s">
        <v>1091</v>
      </c>
      <c r="I171" s="231" t="s">
        <v>1035</v>
      </c>
      <c r="J171" s="231"/>
      <c r="K171" s="272"/>
    </row>
    <row r="172" spans="2:11" ht="15" customHeight="1">
      <c r="B172" s="251"/>
      <c r="C172" s="231" t="s">
        <v>1044</v>
      </c>
      <c r="D172" s="231"/>
      <c r="E172" s="231"/>
      <c r="F172" s="250" t="s">
        <v>1031</v>
      </c>
      <c r="G172" s="231"/>
      <c r="H172" s="231" t="s">
        <v>1091</v>
      </c>
      <c r="I172" s="231" t="s">
        <v>1027</v>
      </c>
      <c r="J172" s="231">
        <v>50</v>
      </c>
      <c r="K172" s="272"/>
    </row>
    <row r="173" spans="2:11" ht="15" customHeight="1">
      <c r="B173" s="251"/>
      <c r="C173" s="231" t="s">
        <v>1052</v>
      </c>
      <c r="D173" s="231"/>
      <c r="E173" s="231"/>
      <c r="F173" s="250" t="s">
        <v>1031</v>
      </c>
      <c r="G173" s="231"/>
      <c r="H173" s="231" t="s">
        <v>1091</v>
      </c>
      <c r="I173" s="231" t="s">
        <v>1027</v>
      </c>
      <c r="J173" s="231">
        <v>50</v>
      </c>
      <c r="K173" s="272"/>
    </row>
    <row r="174" spans="2:11" ht="15" customHeight="1">
      <c r="B174" s="251"/>
      <c r="C174" s="231" t="s">
        <v>1050</v>
      </c>
      <c r="D174" s="231"/>
      <c r="E174" s="231"/>
      <c r="F174" s="250" t="s">
        <v>1031</v>
      </c>
      <c r="G174" s="231"/>
      <c r="H174" s="231" t="s">
        <v>1091</v>
      </c>
      <c r="I174" s="231" t="s">
        <v>1027</v>
      </c>
      <c r="J174" s="231">
        <v>50</v>
      </c>
      <c r="K174" s="272"/>
    </row>
    <row r="175" spans="2:11" ht="15" customHeight="1">
      <c r="B175" s="251"/>
      <c r="C175" s="231" t="s">
        <v>111</v>
      </c>
      <c r="D175" s="231"/>
      <c r="E175" s="231"/>
      <c r="F175" s="250" t="s">
        <v>1025</v>
      </c>
      <c r="G175" s="231"/>
      <c r="H175" s="231" t="s">
        <v>1092</v>
      </c>
      <c r="I175" s="231" t="s">
        <v>1093</v>
      </c>
      <c r="J175" s="231"/>
      <c r="K175" s="272"/>
    </row>
    <row r="176" spans="2:11" ht="15" customHeight="1">
      <c r="B176" s="251"/>
      <c r="C176" s="231" t="s">
        <v>54</v>
      </c>
      <c r="D176" s="231"/>
      <c r="E176" s="231"/>
      <c r="F176" s="250" t="s">
        <v>1025</v>
      </c>
      <c r="G176" s="231"/>
      <c r="H176" s="231" t="s">
        <v>1094</v>
      </c>
      <c r="I176" s="231" t="s">
        <v>1095</v>
      </c>
      <c r="J176" s="231">
        <v>1</v>
      </c>
      <c r="K176" s="272"/>
    </row>
    <row r="177" spans="2:11" ht="15" customHeight="1">
      <c r="B177" s="251"/>
      <c r="C177" s="231" t="s">
        <v>50</v>
      </c>
      <c r="D177" s="231"/>
      <c r="E177" s="231"/>
      <c r="F177" s="250" t="s">
        <v>1025</v>
      </c>
      <c r="G177" s="231"/>
      <c r="H177" s="231" t="s">
        <v>1096</v>
      </c>
      <c r="I177" s="231" t="s">
        <v>1027</v>
      </c>
      <c r="J177" s="231">
        <v>20</v>
      </c>
      <c r="K177" s="272"/>
    </row>
    <row r="178" spans="2:11" ht="15" customHeight="1">
      <c r="B178" s="251"/>
      <c r="C178" s="231" t="s">
        <v>112</v>
      </c>
      <c r="D178" s="231"/>
      <c r="E178" s="231"/>
      <c r="F178" s="250" t="s">
        <v>1025</v>
      </c>
      <c r="G178" s="231"/>
      <c r="H178" s="231" t="s">
        <v>1097</v>
      </c>
      <c r="I178" s="231" t="s">
        <v>1027</v>
      </c>
      <c r="J178" s="231">
        <v>255</v>
      </c>
      <c r="K178" s="272"/>
    </row>
    <row r="179" spans="2:11" ht="15" customHeight="1">
      <c r="B179" s="251"/>
      <c r="C179" s="231" t="s">
        <v>113</v>
      </c>
      <c r="D179" s="231"/>
      <c r="E179" s="231"/>
      <c r="F179" s="250" t="s">
        <v>1025</v>
      </c>
      <c r="G179" s="231"/>
      <c r="H179" s="231" t="s">
        <v>990</v>
      </c>
      <c r="I179" s="231" t="s">
        <v>1027</v>
      </c>
      <c r="J179" s="231">
        <v>10</v>
      </c>
      <c r="K179" s="272"/>
    </row>
    <row r="180" spans="2:11" ht="15" customHeight="1">
      <c r="B180" s="251"/>
      <c r="C180" s="231" t="s">
        <v>114</v>
      </c>
      <c r="D180" s="231"/>
      <c r="E180" s="231"/>
      <c r="F180" s="250" t="s">
        <v>1025</v>
      </c>
      <c r="G180" s="231"/>
      <c r="H180" s="231" t="s">
        <v>1098</v>
      </c>
      <c r="I180" s="231" t="s">
        <v>1059</v>
      </c>
      <c r="J180" s="231"/>
      <c r="K180" s="272"/>
    </row>
    <row r="181" spans="2:11" ht="15" customHeight="1">
      <c r="B181" s="251"/>
      <c r="C181" s="231" t="s">
        <v>1099</v>
      </c>
      <c r="D181" s="231"/>
      <c r="E181" s="231"/>
      <c r="F181" s="250" t="s">
        <v>1025</v>
      </c>
      <c r="G181" s="231"/>
      <c r="H181" s="231" t="s">
        <v>1100</v>
      </c>
      <c r="I181" s="231" t="s">
        <v>1059</v>
      </c>
      <c r="J181" s="231"/>
      <c r="K181" s="272"/>
    </row>
    <row r="182" spans="2:11" ht="15" customHeight="1">
      <c r="B182" s="251"/>
      <c r="C182" s="231" t="s">
        <v>1088</v>
      </c>
      <c r="D182" s="231"/>
      <c r="E182" s="231"/>
      <c r="F182" s="250" t="s">
        <v>1025</v>
      </c>
      <c r="G182" s="231"/>
      <c r="H182" s="231" t="s">
        <v>1101</v>
      </c>
      <c r="I182" s="231" t="s">
        <v>1059</v>
      </c>
      <c r="J182" s="231"/>
      <c r="K182" s="272"/>
    </row>
    <row r="183" spans="2:11" ht="15" customHeight="1">
      <c r="B183" s="251"/>
      <c r="C183" s="231" t="s">
        <v>116</v>
      </c>
      <c r="D183" s="231"/>
      <c r="E183" s="231"/>
      <c r="F183" s="250" t="s">
        <v>1031</v>
      </c>
      <c r="G183" s="231"/>
      <c r="H183" s="231" t="s">
        <v>1102</v>
      </c>
      <c r="I183" s="231" t="s">
        <v>1027</v>
      </c>
      <c r="J183" s="231">
        <v>50</v>
      </c>
      <c r="K183" s="272"/>
    </row>
    <row r="184" spans="2:11" ht="15" customHeight="1">
      <c r="B184" s="251"/>
      <c r="C184" s="231" t="s">
        <v>1103</v>
      </c>
      <c r="D184" s="231"/>
      <c r="E184" s="231"/>
      <c r="F184" s="250" t="s">
        <v>1031</v>
      </c>
      <c r="G184" s="231"/>
      <c r="H184" s="231" t="s">
        <v>1104</v>
      </c>
      <c r="I184" s="231" t="s">
        <v>1105</v>
      </c>
      <c r="J184" s="231"/>
      <c r="K184" s="272"/>
    </row>
    <row r="185" spans="2:11" ht="15" customHeight="1">
      <c r="B185" s="251"/>
      <c r="C185" s="231" t="s">
        <v>1106</v>
      </c>
      <c r="D185" s="231"/>
      <c r="E185" s="231"/>
      <c r="F185" s="250" t="s">
        <v>1031</v>
      </c>
      <c r="G185" s="231"/>
      <c r="H185" s="231" t="s">
        <v>1107</v>
      </c>
      <c r="I185" s="231" t="s">
        <v>1105</v>
      </c>
      <c r="J185" s="231"/>
      <c r="K185" s="272"/>
    </row>
    <row r="186" spans="2:11" ht="15" customHeight="1">
      <c r="B186" s="251"/>
      <c r="C186" s="231" t="s">
        <v>1108</v>
      </c>
      <c r="D186" s="231"/>
      <c r="E186" s="231"/>
      <c r="F186" s="250" t="s">
        <v>1031</v>
      </c>
      <c r="G186" s="231"/>
      <c r="H186" s="231" t="s">
        <v>1109</v>
      </c>
      <c r="I186" s="231" t="s">
        <v>1105</v>
      </c>
      <c r="J186" s="231"/>
      <c r="K186" s="272"/>
    </row>
    <row r="187" spans="2:11" ht="15" customHeight="1">
      <c r="B187" s="251"/>
      <c r="C187" s="284" t="s">
        <v>1110</v>
      </c>
      <c r="D187" s="231"/>
      <c r="E187" s="231"/>
      <c r="F187" s="250" t="s">
        <v>1031</v>
      </c>
      <c r="G187" s="231"/>
      <c r="H187" s="231" t="s">
        <v>1111</v>
      </c>
      <c r="I187" s="231" t="s">
        <v>1112</v>
      </c>
      <c r="J187" s="285" t="s">
        <v>1113</v>
      </c>
      <c r="K187" s="272"/>
    </row>
    <row r="188" spans="2:11" ht="15" customHeight="1">
      <c r="B188" s="251"/>
      <c r="C188" s="236" t="s">
        <v>39</v>
      </c>
      <c r="D188" s="231"/>
      <c r="E188" s="231"/>
      <c r="F188" s="250" t="s">
        <v>1025</v>
      </c>
      <c r="G188" s="231"/>
      <c r="H188" s="227" t="s">
        <v>1114</v>
      </c>
      <c r="I188" s="231" t="s">
        <v>1115</v>
      </c>
      <c r="J188" s="231"/>
      <c r="K188" s="272"/>
    </row>
    <row r="189" spans="2:11" ht="15" customHeight="1">
      <c r="B189" s="251"/>
      <c r="C189" s="236" t="s">
        <v>1116</v>
      </c>
      <c r="D189" s="231"/>
      <c r="E189" s="231"/>
      <c r="F189" s="250" t="s">
        <v>1025</v>
      </c>
      <c r="G189" s="231"/>
      <c r="H189" s="231" t="s">
        <v>1117</v>
      </c>
      <c r="I189" s="231" t="s">
        <v>1059</v>
      </c>
      <c r="J189" s="231"/>
      <c r="K189" s="272"/>
    </row>
    <row r="190" spans="2:11" ht="15" customHeight="1">
      <c r="B190" s="251"/>
      <c r="C190" s="236" t="s">
        <v>1118</v>
      </c>
      <c r="D190" s="231"/>
      <c r="E190" s="231"/>
      <c r="F190" s="250" t="s">
        <v>1025</v>
      </c>
      <c r="G190" s="231"/>
      <c r="H190" s="231" t="s">
        <v>1119</v>
      </c>
      <c r="I190" s="231" t="s">
        <v>1059</v>
      </c>
      <c r="J190" s="231"/>
      <c r="K190" s="272"/>
    </row>
    <row r="191" spans="2:11" ht="15" customHeight="1">
      <c r="B191" s="251"/>
      <c r="C191" s="236" t="s">
        <v>1120</v>
      </c>
      <c r="D191" s="231"/>
      <c r="E191" s="231"/>
      <c r="F191" s="250" t="s">
        <v>1031</v>
      </c>
      <c r="G191" s="231"/>
      <c r="H191" s="231" t="s">
        <v>1121</v>
      </c>
      <c r="I191" s="231" t="s">
        <v>1059</v>
      </c>
      <c r="J191" s="231"/>
      <c r="K191" s="272"/>
    </row>
    <row r="192" spans="2:11" ht="15" customHeight="1">
      <c r="B192" s="278"/>
      <c r="C192" s="286"/>
      <c r="D192" s="260"/>
      <c r="E192" s="260"/>
      <c r="F192" s="260"/>
      <c r="G192" s="260"/>
      <c r="H192" s="260"/>
      <c r="I192" s="260"/>
      <c r="J192" s="260"/>
      <c r="K192" s="279"/>
    </row>
    <row r="193" spans="2:11" ht="18.75" customHeight="1">
      <c r="B193" s="227"/>
      <c r="C193" s="231"/>
      <c r="D193" s="231"/>
      <c r="E193" s="231"/>
      <c r="F193" s="250"/>
      <c r="G193" s="231"/>
      <c r="H193" s="231"/>
      <c r="I193" s="231"/>
      <c r="J193" s="231"/>
      <c r="K193" s="227"/>
    </row>
    <row r="194" spans="2:11" ht="18.75" customHeight="1">
      <c r="B194" s="227"/>
      <c r="C194" s="231"/>
      <c r="D194" s="231"/>
      <c r="E194" s="231"/>
      <c r="F194" s="250"/>
      <c r="G194" s="231"/>
      <c r="H194" s="231"/>
      <c r="I194" s="231"/>
      <c r="J194" s="231"/>
      <c r="K194" s="227"/>
    </row>
    <row r="195" spans="2:11" ht="18.75" customHeight="1">
      <c r="B195" s="237"/>
      <c r="C195" s="237"/>
      <c r="D195" s="237"/>
      <c r="E195" s="237"/>
      <c r="F195" s="237"/>
      <c r="G195" s="237"/>
      <c r="H195" s="237"/>
      <c r="I195" s="237"/>
      <c r="J195" s="237"/>
      <c r="K195" s="237"/>
    </row>
    <row r="196" spans="2:11">
      <c r="B196" s="219"/>
      <c r="C196" s="220"/>
      <c r="D196" s="220"/>
      <c r="E196" s="220"/>
      <c r="F196" s="220"/>
      <c r="G196" s="220"/>
      <c r="H196" s="220"/>
      <c r="I196" s="220"/>
      <c r="J196" s="220"/>
      <c r="K196" s="221"/>
    </row>
    <row r="197" spans="2:11" ht="21">
      <c r="B197" s="222"/>
      <c r="C197" s="345" t="s">
        <v>1122</v>
      </c>
      <c r="D197" s="345"/>
      <c r="E197" s="345"/>
      <c r="F197" s="345"/>
      <c r="G197" s="345"/>
      <c r="H197" s="345"/>
      <c r="I197" s="345"/>
      <c r="J197" s="345"/>
      <c r="K197" s="223"/>
    </row>
    <row r="198" spans="2:11" ht="25.5" customHeight="1">
      <c r="B198" s="222"/>
      <c r="C198" s="287" t="s">
        <v>1123</v>
      </c>
      <c r="D198" s="287"/>
      <c r="E198" s="287"/>
      <c r="F198" s="287" t="s">
        <v>1124</v>
      </c>
      <c r="G198" s="288"/>
      <c r="H198" s="344" t="s">
        <v>1125</v>
      </c>
      <c r="I198" s="344"/>
      <c r="J198" s="344"/>
      <c r="K198" s="223"/>
    </row>
    <row r="199" spans="2:11" ht="5.25" customHeight="1">
      <c r="B199" s="251"/>
      <c r="C199" s="248"/>
      <c r="D199" s="248"/>
      <c r="E199" s="248"/>
      <c r="F199" s="248"/>
      <c r="G199" s="231"/>
      <c r="H199" s="248"/>
      <c r="I199" s="248"/>
      <c r="J199" s="248"/>
      <c r="K199" s="272"/>
    </row>
    <row r="200" spans="2:11" ht="15" customHeight="1">
      <c r="B200" s="251"/>
      <c r="C200" s="231" t="s">
        <v>1115</v>
      </c>
      <c r="D200" s="231"/>
      <c r="E200" s="231"/>
      <c r="F200" s="250" t="s">
        <v>40</v>
      </c>
      <c r="G200" s="231"/>
      <c r="H200" s="342" t="s">
        <v>1126</v>
      </c>
      <c r="I200" s="342"/>
      <c r="J200" s="342"/>
      <c r="K200" s="272"/>
    </row>
    <row r="201" spans="2:11" ht="15" customHeight="1">
      <c r="B201" s="251"/>
      <c r="C201" s="257"/>
      <c r="D201" s="231"/>
      <c r="E201" s="231"/>
      <c r="F201" s="250" t="s">
        <v>41</v>
      </c>
      <c r="G201" s="231"/>
      <c r="H201" s="342" t="s">
        <v>1127</v>
      </c>
      <c r="I201" s="342"/>
      <c r="J201" s="342"/>
      <c r="K201" s="272"/>
    </row>
    <row r="202" spans="2:11" ht="15" customHeight="1">
      <c r="B202" s="251"/>
      <c r="C202" s="257"/>
      <c r="D202" s="231"/>
      <c r="E202" s="231"/>
      <c r="F202" s="250" t="s">
        <v>44</v>
      </c>
      <c r="G202" s="231"/>
      <c r="H202" s="342" t="s">
        <v>1128</v>
      </c>
      <c r="I202" s="342"/>
      <c r="J202" s="342"/>
      <c r="K202" s="272"/>
    </row>
    <row r="203" spans="2:11" ht="15" customHeight="1">
      <c r="B203" s="251"/>
      <c r="C203" s="231"/>
      <c r="D203" s="231"/>
      <c r="E203" s="231"/>
      <c r="F203" s="250" t="s">
        <v>42</v>
      </c>
      <c r="G203" s="231"/>
      <c r="H203" s="342" t="s">
        <v>1129</v>
      </c>
      <c r="I203" s="342"/>
      <c r="J203" s="342"/>
      <c r="K203" s="272"/>
    </row>
    <row r="204" spans="2:11" ht="15" customHeight="1">
      <c r="B204" s="251"/>
      <c r="C204" s="231"/>
      <c r="D204" s="231"/>
      <c r="E204" s="231"/>
      <c r="F204" s="250" t="s">
        <v>43</v>
      </c>
      <c r="G204" s="231"/>
      <c r="H204" s="342" t="s">
        <v>1130</v>
      </c>
      <c r="I204" s="342"/>
      <c r="J204" s="342"/>
      <c r="K204" s="272"/>
    </row>
    <row r="205" spans="2:11" ht="15" customHeight="1">
      <c r="B205" s="251"/>
      <c r="C205" s="231"/>
      <c r="D205" s="231"/>
      <c r="E205" s="231"/>
      <c r="F205" s="250"/>
      <c r="G205" s="231"/>
      <c r="H205" s="231"/>
      <c r="I205" s="231"/>
      <c r="J205" s="231"/>
      <c r="K205" s="272"/>
    </row>
    <row r="206" spans="2:11" ht="15" customHeight="1">
      <c r="B206" s="251"/>
      <c r="C206" s="231" t="s">
        <v>1071</v>
      </c>
      <c r="D206" s="231"/>
      <c r="E206" s="231"/>
      <c r="F206" s="250" t="s">
        <v>76</v>
      </c>
      <c r="G206" s="231"/>
      <c r="H206" s="342" t="s">
        <v>1131</v>
      </c>
      <c r="I206" s="342"/>
      <c r="J206" s="342"/>
      <c r="K206" s="272"/>
    </row>
    <row r="207" spans="2:11" ht="15" customHeight="1">
      <c r="B207" s="251"/>
      <c r="C207" s="257"/>
      <c r="D207" s="231"/>
      <c r="E207" s="231"/>
      <c r="F207" s="250" t="s">
        <v>968</v>
      </c>
      <c r="G207" s="231"/>
      <c r="H207" s="342" t="s">
        <v>969</v>
      </c>
      <c r="I207" s="342"/>
      <c r="J207" s="342"/>
      <c r="K207" s="272"/>
    </row>
    <row r="208" spans="2:11" ht="15" customHeight="1">
      <c r="B208" s="251"/>
      <c r="C208" s="231"/>
      <c r="D208" s="231"/>
      <c r="E208" s="231"/>
      <c r="F208" s="250" t="s">
        <v>966</v>
      </c>
      <c r="G208" s="231"/>
      <c r="H208" s="342" t="s">
        <v>1132</v>
      </c>
      <c r="I208" s="342"/>
      <c r="J208" s="342"/>
      <c r="K208" s="272"/>
    </row>
    <row r="209" spans="2:11" ht="15" customHeight="1">
      <c r="B209" s="289"/>
      <c r="C209" s="257"/>
      <c r="D209" s="257"/>
      <c r="E209" s="257"/>
      <c r="F209" s="250" t="s">
        <v>970</v>
      </c>
      <c r="G209" s="236"/>
      <c r="H209" s="343" t="s">
        <v>971</v>
      </c>
      <c r="I209" s="343"/>
      <c r="J209" s="343"/>
      <c r="K209" s="290"/>
    </row>
    <row r="210" spans="2:11" ht="15" customHeight="1">
      <c r="B210" s="289"/>
      <c r="C210" s="257"/>
      <c r="D210" s="257"/>
      <c r="E210" s="257"/>
      <c r="F210" s="250" t="s">
        <v>972</v>
      </c>
      <c r="G210" s="236"/>
      <c r="H210" s="343" t="s">
        <v>782</v>
      </c>
      <c r="I210" s="343"/>
      <c r="J210" s="343"/>
      <c r="K210" s="290"/>
    </row>
    <row r="211" spans="2:11" ht="15" customHeight="1">
      <c r="B211" s="289"/>
      <c r="C211" s="257"/>
      <c r="D211" s="257"/>
      <c r="E211" s="257"/>
      <c r="F211" s="291"/>
      <c r="G211" s="236"/>
      <c r="H211" s="292"/>
      <c r="I211" s="292"/>
      <c r="J211" s="292"/>
      <c r="K211" s="290"/>
    </row>
    <row r="212" spans="2:11" ht="15" customHeight="1">
      <c r="B212" s="289"/>
      <c r="C212" s="231" t="s">
        <v>1095</v>
      </c>
      <c r="D212" s="257"/>
      <c r="E212" s="257"/>
      <c r="F212" s="250">
        <v>1</v>
      </c>
      <c r="G212" s="236"/>
      <c r="H212" s="343" t="s">
        <v>1133</v>
      </c>
      <c r="I212" s="343"/>
      <c r="J212" s="343"/>
      <c r="K212" s="290"/>
    </row>
    <row r="213" spans="2:11" ht="15" customHeight="1">
      <c r="B213" s="289"/>
      <c r="C213" s="257"/>
      <c r="D213" s="257"/>
      <c r="E213" s="257"/>
      <c r="F213" s="250">
        <v>2</v>
      </c>
      <c r="G213" s="236"/>
      <c r="H213" s="343" t="s">
        <v>1134</v>
      </c>
      <c r="I213" s="343"/>
      <c r="J213" s="343"/>
      <c r="K213" s="290"/>
    </row>
    <row r="214" spans="2:11" ht="15" customHeight="1">
      <c r="B214" s="289"/>
      <c r="C214" s="257"/>
      <c r="D214" s="257"/>
      <c r="E214" s="257"/>
      <c r="F214" s="250">
        <v>3</v>
      </c>
      <c r="G214" s="236"/>
      <c r="H214" s="343" t="s">
        <v>1135</v>
      </c>
      <c r="I214" s="343"/>
      <c r="J214" s="343"/>
      <c r="K214" s="290"/>
    </row>
    <row r="215" spans="2:11" ht="15" customHeight="1">
      <c r="B215" s="289"/>
      <c r="C215" s="257"/>
      <c r="D215" s="257"/>
      <c r="E215" s="257"/>
      <c r="F215" s="250">
        <v>4</v>
      </c>
      <c r="G215" s="236"/>
      <c r="H215" s="343" t="s">
        <v>1136</v>
      </c>
      <c r="I215" s="343"/>
      <c r="J215" s="343"/>
      <c r="K215" s="290"/>
    </row>
    <row r="216" spans="2:11" ht="12.75" customHeight="1">
      <c r="B216" s="293"/>
      <c r="C216" s="294"/>
      <c r="D216" s="294"/>
      <c r="E216" s="294"/>
      <c r="F216" s="294"/>
      <c r="G216" s="294"/>
      <c r="H216" s="294"/>
      <c r="I216" s="294"/>
      <c r="J216" s="294"/>
      <c r="K216" s="295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SO101 a SO801 - Komunikac...</vt:lpstr>
      <vt:lpstr>SO401 - Veřejné osvětlení</vt:lpstr>
      <vt:lpstr>Pokyny pro vyplnění</vt:lpstr>
      <vt:lpstr>'Rekapitulace stavby'!Názvy_tisku</vt:lpstr>
      <vt:lpstr>'SO101 a SO801 - Komunikac...'!Názvy_tisku</vt:lpstr>
      <vt:lpstr>'SO401 - Veřejné osvětlení'!Názvy_tisku</vt:lpstr>
      <vt:lpstr>'Pokyny pro vyplnění'!Oblast_tisku</vt:lpstr>
      <vt:lpstr>'Rekapitulace stavby'!Oblast_tisku</vt:lpstr>
      <vt:lpstr>'SO101 a SO801 - Komunikac...'!Oblast_tisku</vt:lpstr>
      <vt:lpstr>'SO401 - Veřejné osvětlení'!Oblast_tisku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ROPEK\Laboro</dc:creator>
  <cp:lastModifiedBy>Káninský Miroslav</cp:lastModifiedBy>
  <dcterms:created xsi:type="dcterms:W3CDTF">2018-02-06T07:02:07Z</dcterms:created>
  <dcterms:modified xsi:type="dcterms:W3CDTF">2018-02-06T08:32:55Z</dcterms:modified>
</cp:coreProperties>
</file>